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slavica_leci_skole_hr/Documents/Desktop/2025/TRANSPARENTNOST/"/>
    </mc:Choice>
  </mc:AlternateContent>
  <xr:revisionPtr revIDLastSave="1037" documentId="8_{083C0247-721B-4A34-A642-787C999A53DE}" xr6:coauthVersionLast="47" xr6:coauthVersionMax="47" xr10:uidLastSave="{DACF5740-5AF2-47DD-9F4E-F9135723A7F9}"/>
  <bookViews>
    <workbookView xWindow="-120" yWindow="-120" windowWidth="29040" windowHeight="15720" xr2:uid="{9D33D043-9E45-4C33-A01A-2EE2E8155853}"/>
  </bookViews>
  <sheets>
    <sheet name="06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7" i="1"/>
  <c r="D13" i="1"/>
  <c r="D19" i="1"/>
  <c r="D11" i="1"/>
  <c r="D83" i="1"/>
  <c r="D85" i="1" s="1"/>
  <c r="D58" i="1"/>
  <c r="D76" i="1"/>
  <c r="D34" i="1" l="1"/>
  <c r="D77" i="1"/>
  <c r="D81" i="1"/>
  <c r="D32" i="1"/>
  <c r="D48" i="1" l="1"/>
  <c r="D50" i="1"/>
  <c r="D33" i="1"/>
  <c r="D80" i="1" l="1"/>
  <c r="D66" i="1"/>
  <c r="D87" i="1"/>
  <c r="D82" i="1"/>
  <c r="D38" i="1"/>
  <c r="D24" i="1"/>
  <c r="D22" i="1"/>
  <c r="D62" i="1" l="1"/>
  <c r="D29" i="1"/>
  <c r="D64" i="1"/>
  <c r="D27" i="1"/>
  <c r="D68" i="1"/>
  <c r="D54" i="1"/>
  <c r="D46" i="1"/>
  <c r="D42" i="1"/>
  <c r="D40" i="1"/>
  <c r="D60" i="1" l="1"/>
  <c r="D36" i="1"/>
  <c r="D20" i="1"/>
  <c r="D70" i="1"/>
  <c r="D52" i="1"/>
  <c r="D44" i="1"/>
  <c r="D88" i="1" l="1"/>
  <c r="D12" i="1"/>
  <c r="D14" i="1"/>
  <c r="D18" i="1"/>
  <c r="D16" i="1"/>
  <c r="D25" i="1" l="1"/>
  <c r="D89" i="1" s="1"/>
</calcChain>
</file>

<file path=xl/sharedStrings.xml><?xml version="1.0" encoding="utf-8"?>
<sst xmlns="http://schemas.openxmlformats.org/spreadsheetml/2006/main" count="144" uniqueCount="100">
  <si>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</si>
  <si>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</si>
  <si>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</si>
  <si>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</si>
  <si>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</si>
  <si>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</si>
  <si>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</si>
  <si>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</si>
  <si>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</si>
  <si>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</si>
  <si>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Ukupno</t>
  </si>
  <si>
    <t>3212 Ukupno</t>
  </si>
  <si>
    <t>DRŽAVNI PRORAČUN RH</t>
  </si>
  <si>
    <t>3295 Ukupno</t>
  </si>
  <si>
    <t>UKUPNO:</t>
  </si>
  <si>
    <t>PETRINJA</t>
  </si>
  <si>
    <t>3221 Ukupno</t>
  </si>
  <si>
    <t>ZAGREB</t>
  </si>
  <si>
    <t>3222 Materijal i sirovine</t>
  </si>
  <si>
    <t>SISAK</t>
  </si>
  <si>
    <t>NEW MIP D.O.O.</t>
  </si>
  <si>
    <t>3222 Ukupno</t>
  </si>
  <si>
    <t>3223 Energija</t>
  </si>
  <si>
    <t>3223 Ukupno</t>
  </si>
  <si>
    <t>3231 Ukupno</t>
  </si>
  <si>
    <t>3232 Ukupno</t>
  </si>
  <si>
    <t>3238 Računalne usluge</t>
  </si>
  <si>
    <t>3238 Ukupno</t>
  </si>
  <si>
    <t>3239 Ukupno</t>
  </si>
  <si>
    <t>3293 Ukupno</t>
  </si>
  <si>
    <t>3224 Ukupno</t>
  </si>
  <si>
    <t>UDRUGA LANAC KRETANJA</t>
  </si>
  <si>
    <t>3236 Ukupno</t>
  </si>
  <si>
    <t>3221 Uredski materijal i ostali materijalni rashodi</t>
  </si>
  <si>
    <t>VELIKA GORICA</t>
  </si>
  <si>
    <t>3224 Materijal i dijelovi za tekuće i investicijsko održavanje</t>
  </si>
  <si>
    <t>3227 Službena, radna i zaštitna odjeća i obuća</t>
  </si>
  <si>
    <t>3227 Ukupno</t>
  </si>
  <si>
    <t>3231 Usluge telefona, pošte i prijevoza</t>
  </si>
  <si>
    <t>3232 Usluge tek.i inv.održavanja</t>
  </si>
  <si>
    <t>3234 Komunalne usluge</t>
  </si>
  <si>
    <t>3234 Ukupno</t>
  </si>
  <si>
    <t xml:space="preserve">3236 Zdravstvene i veterinarske usluge </t>
  </si>
  <si>
    <t>LIBUSOFT CICOM D.O.O.</t>
  </si>
  <si>
    <t>3239 Ostale usluge</t>
  </si>
  <si>
    <t>3293 Reprezetacija</t>
  </si>
  <si>
    <t>3295 Pristojbe i  naknade</t>
  </si>
  <si>
    <t xml:space="preserve">3295 Ukupno </t>
  </si>
  <si>
    <t>3299 Ostali rashodi poslovanja</t>
  </si>
  <si>
    <t xml:space="preserve">3299 Ukupno </t>
  </si>
  <si>
    <t>4227 Ukupno</t>
  </si>
  <si>
    <t>3211 Službena putovanja</t>
  </si>
  <si>
    <t>3211 Ukupno</t>
  </si>
  <si>
    <t xml:space="preserve">3213 Ukupno </t>
  </si>
  <si>
    <t>3213 Stručno usavršavanje zaposlenika</t>
  </si>
  <si>
    <t>3225 Sitni inventar i auto gume</t>
  </si>
  <si>
    <t>3225 Ukupno</t>
  </si>
  <si>
    <t>3237 Intelektualne i osobne usluge</t>
  </si>
  <si>
    <t>3237 Ukupno</t>
  </si>
  <si>
    <t>3294 Članarine i norme</t>
  </si>
  <si>
    <t>3294 Ukupno</t>
  </si>
  <si>
    <t>4227 Uređaji, strojevi i oprema za ostale namjene</t>
  </si>
  <si>
    <t xml:space="preserve">3211 Ukupno </t>
  </si>
  <si>
    <t>OSNOVNA ŠKOLA DVOR</t>
  </si>
  <si>
    <t>Adresa: Ante Brune Bušića 5</t>
  </si>
  <si>
    <t>Poštanski broj i grad: 44 440 Dvor</t>
  </si>
  <si>
    <t>Kontakt: 044/871-831</t>
  </si>
  <si>
    <t>E-pošta: osnovna-skola-dvor@os-dvor.skole.hr</t>
  </si>
  <si>
    <t>Web: http://os-dvor.skole.hr/</t>
  </si>
  <si>
    <t>OIB: 44812436247</t>
  </si>
  <si>
    <t>IBAN: HR7324070001100057794</t>
  </si>
  <si>
    <t>VIVA INFO D.O.O.</t>
  </si>
  <si>
    <t>CS DATA</t>
  </si>
  <si>
    <t>ZAGREBINSPEKT D.O.O.</t>
  </si>
  <si>
    <t>FINANCIJSKA AGENCIJA</t>
  </si>
  <si>
    <t>3132 Doprinosi za obvezno zdravstveno osiguranje</t>
  </si>
  <si>
    <t>3295 Novčana naknada poslodavca zbog nezap. invalida</t>
  </si>
  <si>
    <t>UGOVOR O DJELU</t>
  </si>
  <si>
    <t>32372 Ugovor o djelu</t>
  </si>
  <si>
    <t>PROXIMA INFORMATIKA D.O.O.</t>
  </si>
  <si>
    <t>4221 Ukupno</t>
  </si>
  <si>
    <t>4221 Uredska oprema i namještaj</t>
  </si>
  <si>
    <t>3212 Naknada za prijevoz, za rad na terenu i odvojeni život</t>
  </si>
  <si>
    <t>INA - INDUSTRIJA NAFTE D.D.</t>
  </si>
  <si>
    <t>3241 Ukupno</t>
  </si>
  <si>
    <t>PEVEX d.d.</t>
  </si>
  <si>
    <t>SESVETE</t>
  </si>
  <si>
    <t xml:space="preserve">NARODNE NOVINE d.d. </t>
  </si>
  <si>
    <t>KRIŽEVCI</t>
  </si>
  <si>
    <t>INTERSPORT-H D.O.O.</t>
  </si>
  <si>
    <t>ZNAMEN D.O.O.</t>
  </si>
  <si>
    <t>KTC D.D.</t>
  </si>
  <si>
    <t>LUKVEL D.O.O.</t>
  </si>
  <si>
    <t>DM-DROGERIE MARKT D.O.O.</t>
  </si>
  <si>
    <t>FLIBA D.O.O.</t>
  </si>
  <si>
    <t>AVITEH D.O.O.</t>
  </si>
  <si>
    <t>4225 Ukupno</t>
  </si>
  <si>
    <t>4225 Instrumenti i uređaji</t>
  </si>
  <si>
    <t>SVEUKUPNO LIPANJ 2025. GODINE</t>
  </si>
  <si>
    <t>INFORMACIJE O TROŠENJU SREDSTAVA ZA 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</si>
</sst>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7">
    <xf numFmtId="0" fontId="0" fillId="0" borderId="0" xfId="0"/>
    <xf numFmtId="0" fontId="7" fillId="3" borderId="1" xfId="1" applyFont="1" applyFill="1"/>
    <xf numFmtId="0" fontId="7" fillId="3" borderId="1" xfId="1" applyFont="1" applyFill="1" applyAlignment="1">
      <alignment horizontal="center"/>
    </xf>
    <xf numFmtId="164" fontId="7" fillId="3" borderId="1" xfId="1" applyNumberFormat="1" applyFont="1" applyFill="1"/>
    <xf numFmtId="0" fontId="6" fillId="4" borderId="1" xfId="1" applyFont="1" applyFill="1"/>
    <xf numFmtId="0" fontId="6" fillId="4" borderId="1" xfId="1" applyFont="1" applyFill="1" applyAlignment="1">
      <alignment horizontal="center"/>
    </xf>
    <xf numFmtId="164" fontId="6" fillId="4" borderId="1" xfId="1" applyNumberFormat="1" applyFont="1" applyFill="1"/>
    <xf numFmtId="0" fontId="6" fillId="3" borderId="1" xfId="1" applyFont="1" applyFill="1" applyAlignment="1">
      <alignment horizontal="center"/>
    </xf>
    <xf numFmtId="0" fontId="7" fillId="3" borderId="1" xfId="1" applyFont="1" applyFill="1" applyAlignment="1">
      <alignment wrapText="1"/>
    </xf>
    <xf numFmtId="0" fontId="0" fillId="3" borderId="0" xfId="0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49" fontId="7" fillId="3" borderId="1" xfId="1" applyNumberFormat="1" applyFont="1" applyFill="1" applyAlignment="1">
      <alignment horizontal="center"/>
    </xf>
    <xf numFmtId="0" fontId="2" fillId="0" borderId="0" xfId="0" applyFont="1"/>
    <xf numFmtId="0" fontId="6" fillId="4" borderId="5" xfId="1" applyFont="1" applyFill="1" applyBorder="1" applyAlignment="1">
      <alignment horizontal="center"/>
    </xf>
    <xf numFmtId="0" fontId="7" fillId="0" borderId="1" xfId="1" applyFont="1" applyFill="1" applyAlignment="1">
      <alignment wrapText="1"/>
    </xf>
    <xf numFmtId="0" fontId="6" fillId="5" borderId="1" xfId="1" applyFont="1" applyFill="1"/>
    <xf numFmtId="0" fontId="6" fillId="5" borderId="1" xfId="1" applyFont="1" applyFill="1" applyAlignment="1">
      <alignment horizontal="center"/>
    </xf>
    <xf numFmtId="164" fontId="6" fillId="5" borderId="1" xfId="1" applyNumberFormat="1" applyFont="1" applyFill="1"/>
    <xf numFmtId="0" fontId="6" fillId="6" borderId="1" xfId="1" applyFont="1" applyFill="1" applyAlignment="1">
      <alignment horizontal="center" vertical="center"/>
    </xf>
    <xf numFmtId="0" fontId="6" fillId="6" borderId="1" xfId="1" applyFont="1" applyFill="1" applyAlignment="1">
      <alignment horizontal="center" vertical="center" wrapText="1"/>
    </xf>
    <xf numFmtId="0" fontId="6" fillId="6" borderId="1" xfId="1" applyFont="1" applyFill="1" applyAlignment="1">
      <alignment wrapText="1"/>
    </xf>
    <xf numFmtId="0" fontId="6" fillId="6" borderId="1" xfId="1" applyFont="1" applyFill="1"/>
    <xf numFmtId="164" fontId="6" fillId="6" borderId="1" xfId="1" applyNumberFormat="1" applyFont="1" applyFill="1"/>
    <xf numFmtId="0" fontId="0" fillId="0" borderId="6" xfId="0" applyBorder="1"/>
    <xf numFmtId="164" fontId="0" fillId="0" borderId="0" xfId="0" applyNumberFormat="1"/>
    <xf numFmtId="0" fontId="7" fillId="0" borderId="4" xfId="1" applyFont="1" applyFill="1" applyBorder="1"/>
    <xf numFmtId="0" fontId="6" fillId="4" borderId="4" xfId="1" applyFont="1" applyFill="1" applyBorder="1"/>
    <xf numFmtId="0" fontId="6" fillId="4" borderId="7" xfId="1" applyFont="1" applyFill="1" applyBorder="1"/>
    <xf numFmtId="0" fontId="6" fillId="4" borderId="7" xfId="1" applyFont="1" applyFill="1" applyBorder="1" applyAlignment="1">
      <alignment horizontal="center"/>
    </xf>
    <xf numFmtId="164" fontId="6" fillId="4" borderId="7" xfId="1" applyNumberFormat="1" applyFont="1" applyFill="1" applyBorder="1"/>
    <xf numFmtId="0" fontId="6" fillId="4" borderId="6" xfId="1" applyFont="1" applyFill="1" applyBorder="1"/>
    <xf numFmtId="0" fontId="6" fillId="4" borderId="6" xfId="1" applyFont="1" applyFill="1" applyBorder="1" applyAlignment="1">
      <alignment horizontal="center"/>
    </xf>
    <xf numFmtId="164" fontId="6" fillId="4" borderId="6" xfId="1" applyNumberFormat="1" applyFont="1" applyFill="1" applyBorder="1"/>
    <xf numFmtId="0" fontId="7" fillId="3" borderId="1" xfId="1" applyFont="1" applyFill="1" applyAlignment="1">
      <alignment vertical="center"/>
    </xf>
    <xf numFmtId="0" fontId="7" fillId="3" borderId="4" xfId="1" applyFont="1" applyFill="1" applyBorder="1" applyAlignment="1">
      <alignment horizontal="center"/>
    </xf>
    <xf numFmtId="0" fontId="7" fillId="3" borderId="7" xfId="1" applyFont="1" applyFill="1" applyBorder="1"/>
    <xf numFmtId="0" fontId="7" fillId="3" borderId="5" xfId="1" applyFont="1" applyFill="1" applyBorder="1"/>
    <xf numFmtId="164" fontId="7" fillId="0" borderId="7" xfId="1" applyNumberFormat="1" applyFont="1" applyFill="1" applyBorder="1"/>
    <xf numFmtId="0" fontId="6" fillId="4" borderId="5" xfId="1" applyFont="1" applyFill="1" applyBorder="1"/>
    <xf numFmtId="164" fontId="6" fillId="4" borderId="5" xfId="1" applyNumberFormat="1" applyFont="1" applyFill="1" applyBorder="1"/>
    <xf numFmtId="0" fontId="7" fillId="3" borderId="7" xfId="1" applyFont="1" applyFill="1" applyBorder="1" applyAlignment="1">
      <alignment horizontal="center"/>
    </xf>
    <xf numFmtId="0" fontId="7" fillId="0" borderId="6" xfId="1" applyFont="1" applyFill="1" applyBorder="1"/>
    <xf numFmtId="0" fontId="7" fillId="0" borderId="6" xfId="1" applyFont="1" applyFill="1" applyBorder="1" applyAlignment="1">
      <alignment horizontal="center"/>
    </xf>
    <xf numFmtId="164" fontId="7" fillId="0" borderId="6" xfId="1" applyNumberFormat="1" applyFont="1" applyFill="1" applyBorder="1"/>
    <xf numFmtId="0" fontId="7" fillId="3" borderId="5" xfId="1" applyFont="1" applyFill="1" applyBorder="1" applyAlignment="1">
      <alignment horizontal="center"/>
    </xf>
    <xf numFmtId="164" fontId="7" fillId="3" borderId="5" xfId="1" applyNumberFormat="1" applyFont="1" applyFill="1" applyBorder="1"/>
    <xf numFmtId="0" fontId="7" fillId="3" borderId="6" xfId="1" applyFont="1" applyFill="1" applyBorder="1"/>
    <xf numFmtId="0" fontId="7" fillId="3" borderId="6" xfId="1" applyFont="1" applyFill="1" applyBorder="1" applyAlignment="1">
      <alignment horizontal="center"/>
    </xf>
    <xf numFmtId="164" fontId="7" fillId="3" borderId="7" xfId="1" applyNumberFormat="1" applyFont="1" applyFill="1" applyBorder="1"/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/>
    <xf numFmtId="164" fontId="7" fillId="3" borderId="6" xfId="1" applyNumberFormat="1" applyFont="1" applyFill="1" applyBorder="1"/>
    <xf numFmtId="0" fontId="7" fillId="3" borderId="1" xfId="1" applyFont="1" applyFill="1" applyAlignment="1">
      <alignment horizontal="left"/>
    </xf>
    <xf numFmtId="165" fontId="0" fillId="0" borderId="0" xfId="0" applyNumberFormat="1"/>
    <xf numFmtId="0" fontId="7" fillId="3" borderId="8" xfId="1" applyFont="1" applyFill="1" applyBorder="1" applyAlignment="1">
      <alignment horizontal="center"/>
    </xf>
    <xf numFmtId="0" fontId="0" fillId="0" borderId="9" xfId="0" applyBorder="1"/>
    <xf numFmtId="0" fontId="7" fillId="3" borderId="8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5" fillId="5" borderId="1" xfId="1" applyFont="1" applyFill="1" applyAlignment="1">
      <alignment horizontal="center"/>
    </xf>
    <xf numFmtId="0" fontId="3" fillId="5" borderId="1" xfId="1" applyFont="1" applyFill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dimension ref="A1:L109"/>
  <sheetViews>
    <sheetView tabSelected="1" workbookViewId="0">
      <selection activeCell="D17" sqref="D17"/>
    </sheetView>
  </sheetViews>
  <sheetFormatPr defaultRowHeight="15" x14ac:dyDescent="0.25"/>
  <cols>
    <col min="1" max="1" width="34.140625" customWidth="1"/>
    <col min="2" max="2" width="15.5703125" customWidth="1"/>
    <col min="3" max="3" width="15.28515625" customWidth="1"/>
    <col min="4" max="4" width="15.140625" customWidth="1"/>
    <col min="5" max="5" width="52.5703125" customWidth="1"/>
    <col min="10" max="12" width="11" bestFit="1" customWidth="1"/>
  </cols>
  <sheetData>
    <row r="1" spans="1:5" ht="26.25" x14ac:dyDescent="0.4">
      <c r="A1" s="66" t="s">
        <v>63</v>
      </c>
      <c r="B1" s="66"/>
      <c r="C1" s="66"/>
      <c r="D1" s="66"/>
      <c r="E1" s="66"/>
    </row>
    <row r="2" spans="1:5" ht="15.75" x14ac:dyDescent="0.25">
      <c r="A2" s="62" t="s">
        <v>64</v>
      </c>
      <c r="B2" s="63"/>
      <c r="C2" s="63"/>
      <c r="D2" s="63"/>
      <c r="E2" s="64"/>
    </row>
    <row r="3" spans="1:5" ht="15.75" x14ac:dyDescent="0.25">
      <c r="A3" s="62" t="s">
        <v>65</v>
      </c>
      <c r="B3" s="63"/>
      <c r="C3" s="63"/>
      <c r="D3" s="63"/>
      <c r="E3" s="64"/>
    </row>
    <row r="4" spans="1:5" ht="15.75" x14ac:dyDescent="0.25">
      <c r="A4" s="62" t="s">
        <v>66</v>
      </c>
      <c r="B4" s="63"/>
      <c r="C4" s="63"/>
      <c r="D4" s="63"/>
      <c r="E4" s="64"/>
    </row>
    <row r="5" spans="1:5" ht="15.75" x14ac:dyDescent="0.25">
      <c r="A5" s="62" t="s">
        <v>67</v>
      </c>
      <c r="B5" s="63"/>
      <c r="C5" s="63"/>
      <c r="D5" s="63"/>
      <c r="E5" s="64"/>
    </row>
    <row r="6" spans="1:5" ht="15.75" x14ac:dyDescent="0.25">
      <c r="A6" s="62" t="s">
        <v>68</v>
      </c>
      <c r="B6" s="63"/>
      <c r="C6" s="63"/>
      <c r="D6" s="63"/>
      <c r="E6" s="64"/>
    </row>
    <row r="7" spans="1:5" ht="15.75" x14ac:dyDescent="0.25">
      <c r="A7" s="62" t="s">
        <v>69</v>
      </c>
      <c r="B7" s="63"/>
      <c r="C7" s="63"/>
      <c r="D7" s="63"/>
      <c r="E7" s="64"/>
    </row>
    <row r="8" spans="1:5" ht="15.75" x14ac:dyDescent="0.25">
      <c r="A8" s="62" t="s">
        <v>70</v>
      </c>
      <c r="B8" s="63"/>
      <c r="C8" s="63"/>
      <c r="D8" s="63"/>
      <c r="E8" s="64"/>
    </row>
    <row r="9" spans="1:5" ht="23.25" x14ac:dyDescent="0.35">
      <c r="A9" s="65" t="s">
        <v>99</v>
      </c>
      <c r="B9" s="65"/>
      <c r="C9" s="65"/>
      <c r="D9" s="65"/>
      <c r="E9" s="65"/>
    </row>
    <row r="10" spans="1:5" ht="45" x14ac:dyDescent="0.25">
      <c r="A10" s="20" t="s">
        <v>0</v>
      </c>
      <c r="B10" s="20" t="s">
        <v>1</v>
      </c>
      <c r="C10" s="21" t="s">
        <v>2</v>
      </c>
      <c r="D10" s="21" t="s">
        <v>3</v>
      </c>
      <c r="E10" s="20" t="s">
        <v>4</v>
      </c>
    </row>
    <row r="11" spans="1:5" x14ac:dyDescent="0.25">
      <c r="A11" s="1" t="s">
        <v>5</v>
      </c>
      <c r="B11" s="2"/>
      <c r="C11" s="2"/>
      <c r="D11" s="3">
        <f>56246.09+1663.2+1108.8</f>
        <v>59018.09</v>
      </c>
      <c r="E11" s="1" t="s">
        <v>6</v>
      </c>
    </row>
    <row r="12" spans="1:5" x14ac:dyDescent="0.25">
      <c r="A12" s="4" t="s">
        <v>7</v>
      </c>
      <c r="B12" s="5"/>
      <c r="C12" s="5"/>
      <c r="D12" s="6">
        <f>SUM(D11)</f>
        <v>59018.09</v>
      </c>
      <c r="E12" s="4"/>
    </row>
    <row r="13" spans="1:5" x14ac:dyDescent="0.25">
      <c r="A13" s="1" t="s">
        <v>5</v>
      </c>
      <c r="B13" s="2"/>
      <c r="C13" s="2"/>
      <c r="D13" s="3">
        <f>220.72+35.2+35.2</f>
        <v>291.12</v>
      </c>
      <c r="E13" s="1" t="s">
        <v>8</v>
      </c>
    </row>
    <row r="14" spans="1:5" x14ac:dyDescent="0.25">
      <c r="A14" s="4" t="s">
        <v>9</v>
      </c>
      <c r="B14" s="5"/>
      <c r="C14" s="5"/>
      <c r="D14" s="6">
        <f>SUM(D13)</f>
        <v>291.12</v>
      </c>
      <c r="E14" s="4"/>
    </row>
    <row r="15" spans="1:5" x14ac:dyDescent="0.25">
      <c r="A15" s="1" t="s">
        <v>5</v>
      </c>
      <c r="B15" s="2"/>
      <c r="C15" s="2"/>
      <c r="D15" s="3">
        <f>9325+274.45+182.96</f>
        <v>9782.41</v>
      </c>
      <c r="E15" s="1" t="s">
        <v>75</v>
      </c>
    </row>
    <row r="16" spans="1:5" x14ac:dyDescent="0.25">
      <c r="A16" s="4" t="s">
        <v>10</v>
      </c>
      <c r="B16" s="5"/>
      <c r="C16" s="5"/>
      <c r="D16" s="6">
        <f>SUM(D15)</f>
        <v>9782.41</v>
      </c>
      <c r="E16" s="4"/>
    </row>
    <row r="17" spans="1:5" x14ac:dyDescent="0.25">
      <c r="A17" s="1" t="s">
        <v>5</v>
      </c>
      <c r="B17" s="2"/>
      <c r="C17" s="2"/>
      <c r="D17" s="3">
        <f>4293.01+4454.81</f>
        <v>8747.82</v>
      </c>
      <c r="E17" s="1" t="s">
        <v>82</v>
      </c>
    </row>
    <row r="18" spans="1:5" x14ac:dyDescent="0.25">
      <c r="A18" s="4" t="s">
        <v>11</v>
      </c>
      <c r="B18" s="5"/>
      <c r="C18" s="5"/>
      <c r="D18" s="6">
        <f>SUM(D17)</f>
        <v>8747.82</v>
      </c>
      <c r="E18" s="4"/>
    </row>
    <row r="19" spans="1:5" x14ac:dyDescent="0.25">
      <c r="A19" s="10" t="s">
        <v>5</v>
      </c>
      <c r="B19" s="11"/>
      <c r="C19" s="11"/>
      <c r="D19" s="12">
        <f>768.39+70.6</f>
        <v>838.99</v>
      </c>
      <c r="E19" s="10" t="s">
        <v>51</v>
      </c>
    </row>
    <row r="20" spans="1:5" x14ac:dyDescent="0.25">
      <c r="A20" s="4" t="s">
        <v>52</v>
      </c>
      <c r="B20" s="5"/>
      <c r="C20" s="5"/>
      <c r="D20" s="6">
        <f>D19</f>
        <v>838.99</v>
      </c>
      <c r="E20" s="4"/>
    </row>
    <row r="21" spans="1:5" s="9" customFormat="1" x14ac:dyDescent="0.25">
      <c r="A21" s="35" t="s">
        <v>12</v>
      </c>
      <c r="B21" s="7"/>
      <c r="C21" s="7"/>
      <c r="D21" s="3">
        <v>194</v>
      </c>
      <c r="E21" s="8" t="s">
        <v>76</v>
      </c>
    </row>
    <row r="22" spans="1:5" s="9" customFormat="1" x14ac:dyDescent="0.25">
      <c r="A22" s="4" t="s">
        <v>13</v>
      </c>
      <c r="B22" s="5"/>
      <c r="C22" s="5"/>
      <c r="D22" s="6">
        <f>SUM(D21)</f>
        <v>194</v>
      </c>
      <c r="E22" s="4"/>
    </row>
    <row r="23" spans="1:5" s="9" customFormat="1" x14ac:dyDescent="0.25">
      <c r="A23" s="1" t="s">
        <v>77</v>
      </c>
      <c r="B23" s="7"/>
      <c r="C23" s="7"/>
      <c r="D23" s="3">
        <v>302.68</v>
      </c>
      <c r="E23" s="1" t="s">
        <v>78</v>
      </c>
    </row>
    <row r="24" spans="1:5" s="9" customFormat="1" x14ac:dyDescent="0.25">
      <c r="A24" s="4" t="s">
        <v>58</v>
      </c>
      <c r="B24" s="5"/>
      <c r="C24" s="5"/>
      <c r="D24" s="6">
        <f>SUM(D23)</f>
        <v>302.68</v>
      </c>
      <c r="E24" s="4"/>
    </row>
    <row r="25" spans="1:5" x14ac:dyDescent="0.25">
      <c r="A25" s="17" t="s">
        <v>14</v>
      </c>
      <c r="B25" s="18"/>
      <c r="C25" s="18"/>
      <c r="D25" s="19">
        <f>D12+D14+D16+D18+D22+D20+D24</f>
        <v>79175.11</v>
      </c>
      <c r="E25" s="17"/>
    </row>
    <row r="26" spans="1:5" x14ac:dyDescent="0.25">
      <c r="A26" s="8"/>
      <c r="B26" s="2"/>
      <c r="C26" s="2"/>
      <c r="D26" s="12"/>
      <c r="E26" s="10" t="s">
        <v>51</v>
      </c>
    </row>
    <row r="27" spans="1:5" x14ac:dyDescent="0.25">
      <c r="A27" s="4" t="s">
        <v>62</v>
      </c>
      <c r="B27" s="5"/>
      <c r="C27" s="5"/>
      <c r="D27" s="6">
        <f>SUM(D26:D26)</f>
        <v>0</v>
      </c>
      <c r="E27" s="4"/>
    </row>
    <row r="28" spans="1:5" x14ac:dyDescent="0.25">
      <c r="A28" s="1"/>
      <c r="B28" s="2"/>
      <c r="C28" s="2"/>
      <c r="D28" s="12"/>
      <c r="E28" s="10" t="s">
        <v>54</v>
      </c>
    </row>
    <row r="29" spans="1:5" x14ac:dyDescent="0.25">
      <c r="A29" s="4" t="s">
        <v>53</v>
      </c>
      <c r="B29" s="5"/>
      <c r="C29" s="5"/>
      <c r="D29" s="6">
        <f>D28</f>
        <v>0</v>
      </c>
      <c r="E29" s="4"/>
    </row>
    <row r="30" spans="1:5" ht="15.75" customHeight="1" x14ac:dyDescent="0.25">
      <c r="A30" s="25" t="s">
        <v>79</v>
      </c>
      <c r="B30" s="36">
        <v>35956517501</v>
      </c>
      <c r="C30" s="2" t="s">
        <v>15</v>
      </c>
      <c r="D30" s="54">
        <v>28.8</v>
      </c>
      <c r="E30" s="48" t="s">
        <v>33</v>
      </c>
    </row>
    <row r="31" spans="1:5" ht="15.75" customHeight="1" x14ac:dyDescent="0.25">
      <c r="A31" s="48" t="s">
        <v>85</v>
      </c>
      <c r="B31" s="49">
        <v>73660371074</v>
      </c>
      <c r="C31" s="49" t="s">
        <v>86</v>
      </c>
      <c r="D31" s="54">
        <v>61.7</v>
      </c>
      <c r="E31" s="48" t="s">
        <v>33</v>
      </c>
    </row>
    <row r="32" spans="1:5" ht="15.75" customHeight="1" x14ac:dyDescent="0.25">
      <c r="A32" s="25" t="s">
        <v>87</v>
      </c>
      <c r="B32" s="49">
        <v>64546066176</v>
      </c>
      <c r="C32" s="49" t="s">
        <v>17</v>
      </c>
      <c r="D32" s="54">
        <f>47.19+4.75</f>
        <v>51.94</v>
      </c>
      <c r="E32" s="48" t="s">
        <v>33</v>
      </c>
    </row>
    <row r="33" spans="1:5" ht="15" customHeight="1" x14ac:dyDescent="0.25">
      <c r="A33" s="40" t="s">
        <v>16</v>
      </c>
      <c r="B33" s="15"/>
      <c r="C33" s="15"/>
      <c r="D33" s="41">
        <f>SUM(D30:D32)</f>
        <v>142.44</v>
      </c>
      <c r="E33" s="40"/>
    </row>
    <row r="34" spans="1:5" ht="16.5" customHeight="1" x14ac:dyDescent="0.25">
      <c r="A34" s="37" t="s">
        <v>20</v>
      </c>
      <c r="B34" s="42">
        <v>22916544397</v>
      </c>
      <c r="C34" s="42" t="s">
        <v>19</v>
      </c>
      <c r="D34" s="39">
        <f>806.58+162.55</f>
        <v>969.13000000000011</v>
      </c>
      <c r="E34" s="37" t="s">
        <v>18</v>
      </c>
    </row>
    <row r="35" spans="1:5" ht="16.5" customHeight="1" x14ac:dyDescent="0.25">
      <c r="A35" s="48" t="s">
        <v>93</v>
      </c>
      <c r="B35" s="49">
        <v>94124811986</v>
      </c>
      <c r="C35" s="49" t="s">
        <v>17</v>
      </c>
      <c r="D35" s="45">
        <v>241.5</v>
      </c>
      <c r="E35" s="59" t="s">
        <v>18</v>
      </c>
    </row>
    <row r="36" spans="1:5" ht="15" customHeight="1" x14ac:dyDescent="0.25">
      <c r="A36" s="40" t="s">
        <v>21</v>
      </c>
      <c r="B36" s="15"/>
      <c r="C36" s="15"/>
      <c r="D36" s="41">
        <f>SUM(D34:D35)</f>
        <v>1210.6300000000001</v>
      </c>
      <c r="E36" s="40"/>
    </row>
    <row r="37" spans="1:5" ht="15" customHeight="1" x14ac:dyDescent="0.25">
      <c r="A37" s="38" t="s">
        <v>83</v>
      </c>
      <c r="B37" s="46">
        <v>27759560625</v>
      </c>
      <c r="C37" s="46" t="s">
        <v>17</v>
      </c>
      <c r="D37" s="47">
        <v>51.49</v>
      </c>
      <c r="E37" s="1" t="s">
        <v>22</v>
      </c>
    </row>
    <row r="38" spans="1:5" x14ac:dyDescent="0.25">
      <c r="A38" s="4" t="s">
        <v>23</v>
      </c>
      <c r="B38" s="5"/>
      <c r="C38" s="5"/>
      <c r="D38" s="6">
        <f>SUM(D37:D37)</f>
        <v>51.49</v>
      </c>
      <c r="E38" s="4"/>
    </row>
    <row r="39" spans="1:5" ht="15" customHeight="1" x14ac:dyDescent="0.25">
      <c r="A39" s="10"/>
      <c r="B39" s="11"/>
      <c r="C39" s="11"/>
      <c r="D39" s="12"/>
      <c r="E39" s="1" t="s">
        <v>35</v>
      </c>
    </row>
    <row r="40" spans="1:5" x14ac:dyDescent="0.25">
      <c r="A40" s="4" t="s">
        <v>30</v>
      </c>
      <c r="B40" s="5"/>
      <c r="C40" s="5"/>
      <c r="D40" s="6">
        <f>SUM(D39:D39)</f>
        <v>0</v>
      </c>
      <c r="E40" s="4"/>
    </row>
    <row r="41" spans="1:5" x14ac:dyDescent="0.25">
      <c r="A41" s="8"/>
      <c r="B41" s="2"/>
      <c r="C41" s="2"/>
      <c r="D41" s="3"/>
      <c r="E41" s="1" t="s">
        <v>55</v>
      </c>
    </row>
    <row r="42" spans="1:5" x14ac:dyDescent="0.25">
      <c r="A42" s="4" t="s">
        <v>56</v>
      </c>
      <c r="B42" s="5"/>
      <c r="C42" s="5"/>
      <c r="D42" s="6">
        <f>SUM(D41:D41)</f>
        <v>0</v>
      </c>
      <c r="E42" s="4"/>
    </row>
    <row r="43" spans="1:5" x14ac:dyDescent="0.25">
      <c r="A43" s="1"/>
      <c r="B43" s="2"/>
      <c r="C43" s="2"/>
      <c r="D43" s="3"/>
      <c r="E43" s="1" t="s">
        <v>36</v>
      </c>
    </row>
    <row r="44" spans="1:5" x14ac:dyDescent="0.25">
      <c r="A44" s="4" t="s">
        <v>37</v>
      </c>
      <c r="B44" s="5"/>
      <c r="C44" s="5"/>
      <c r="D44" s="6">
        <f>SUM(D43:D43)</f>
        <v>0</v>
      </c>
      <c r="E44" s="4"/>
    </row>
    <row r="45" spans="1:5" x14ac:dyDescent="0.25">
      <c r="A45" s="1"/>
      <c r="B45" s="2"/>
      <c r="C45" s="2"/>
      <c r="D45" s="3"/>
      <c r="E45" s="1" t="s">
        <v>38</v>
      </c>
    </row>
    <row r="46" spans="1:5" x14ac:dyDescent="0.25">
      <c r="A46" s="4" t="s">
        <v>24</v>
      </c>
      <c r="B46" s="5"/>
      <c r="C46" s="5"/>
      <c r="D46" s="6">
        <f>SUM(D45:D45)</f>
        <v>0</v>
      </c>
      <c r="E46" s="4"/>
    </row>
    <row r="47" spans="1:5" x14ac:dyDescent="0.25">
      <c r="A47" s="1"/>
      <c r="B47" s="2"/>
      <c r="C47" s="2"/>
      <c r="D47" s="12"/>
      <c r="E47" s="1" t="s">
        <v>39</v>
      </c>
    </row>
    <row r="48" spans="1:5" ht="16.5" customHeight="1" x14ac:dyDescent="0.25">
      <c r="A48" s="4" t="s">
        <v>25</v>
      </c>
      <c r="B48" s="5"/>
      <c r="C48" s="5"/>
      <c r="D48" s="6">
        <f>SUM(D47:D47)</f>
        <v>0</v>
      </c>
      <c r="E48" s="4"/>
    </row>
    <row r="49" spans="1:5" ht="15" customHeight="1" x14ac:dyDescent="0.25">
      <c r="A49" s="10"/>
      <c r="B49" s="11"/>
      <c r="C49" s="11"/>
      <c r="D49" s="12"/>
      <c r="E49" s="1" t="s">
        <v>40</v>
      </c>
    </row>
    <row r="50" spans="1:5" x14ac:dyDescent="0.25">
      <c r="A50" s="4" t="s">
        <v>41</v>
      </c>
      <c r="B50" s="5"/>
      <c r="C50" s="5"/>
      <c r="D50" s="6">
        <f>SUM(D49:D49)</f>
        <v>0</v>
      </c>
      <c r="E50" s="4"/>
    </row>
    <row r="51" spans="1:5" ht="15.75" customHeight="1" x14ac:dyDescent="0.25">
      <c r="A51" s="10"/>
      <c r="B51" s="11"/>
      <c r="C51" s="11"/>
      <c r="D51" s="12"/>
      <c r="E51" s="10" t="s">
        <v>42</v>
      </c>
    </row>
    <row r="52" spans="1:5" ht="16.5" customHeight="1" x14ac:dyDescent="0.25">
      <c r="A52" s="4" t="s">
        <v>32</v>
      </c>
      <c r="B52" s="5"/>
      <c r="C52" s="5"/>
      <c r="D52" s="6">
        <f>SUM(D51:D51)</f>
        <v>0</v>
      </c>
      <c r="E52" s="4"/>
    </row>
    <row r="53" spans="1:5" s="9" customFormat="1" ht="15.75" customHeight="1" x14ac:dyDescent="0.25">
      <c r="A53" s="8"/>
      <c r="B53" s="13"/>
      <c r="C53" s="2"/>
      <c r="D53" s="3"/>
      <c r="E53" s="1" t="s">
        <v>57</v>
      </c>
    </row>
    <row r="54" spans="1:5" ht="15.75" customHeight="1" x14ac:dyDescent="0.25">
      <c r="A54" s="4" t="s">
        <v>58</v>
      </c>
      <c r="B54" s="5"/>
      <c r="C54" s="5"/>
      <c r="D54" s="6">
        <f>SUM(D53)</f>
        <v>0</v>
      </c>
      <c r="E54" s="4"/>
    </row>
    <row r="55" spans="1:5" x14ac:dyDescent="0.25">
      <c r="A55" s="1" t="s">
        <v>71</v>
      </c>
      <c r="B55" s="2">
        <v>22361751585</v>
      </c>
      <c r="C55" s="2" t="s">
        <v>17</v>
      </c>
      <c r="D55" s="3">
        <v>44.45</v>
      </c>
      <c r="E55" s="1" t="s">
        <v>26</v>
      </c>
    </row>
    <row r="56" spans="1:5" x14ac:dyDescent="0.25">
      <c r="A56" s="37" t="s">
        <v>72</v>
      </c>
      <c r="B56" s="2">
        <v>7928109478</v>
      </c>
      <c r="C56" s="2" t="s">
        <v>34</v>
      </c>
      <c r="D56" s="56">
        <v>30</v>
      </c>
      <c r="E56" s="1" t="s">
        <v>26</v>
      </c>
    </row>
    <row r="57" spans="1:5" x14ac:dyDescent="0.25">
      <c r="A57" s="25" t="s">
        <v>31</v>
      </c>
      <c r="B57" s="57">
        <v>56575768790</v>
      </c>
      <c r="C57" s="42" t="s">
        <v>17</v>
      </c>
      <c r="D57" s="50">
        <v>71.38</v>
      </c>
      <c r="E57" s="37" t="s">
        <v>26</v>
      </c>
    </row>
    <row r="58" spans="1:5" x14ac:dyDescent="0.25">
      <c r="A58" s="48" t="s">
        <v>43</v>
      </c>
      <c r="B58" s="36">
        <v>14506572540</v>
      </c>
      <c r="C58" s="2" t="s">
        <v>17</v>
      </c>
      <c r="D58" s="3">
        <f>248.75+1465.63</f>
        <v>1714.38</v>
      </c>
      <c r="E58" s="1" t="s">
        <v>26</v>
      </c>
    </row>
    <row r="59" spans="1:5" ht="16.5" customHeight="1" x14ac:dyDescent="0.25">
      <c r="A59" s="38" t="s">
        <v>74</v>
      </c>
      <c r="B59" s="2">
        <v>85821130368</v>
      </c>
      <c r="C59" s="2" t="s">
        <v>17</v>
      </c>
      <c r="D59" s="3">
        <v>64.7</v>
      </c>
      <c r="E59" s="1" t="s">
        <v>26</v>
      </c>
    </row>
    <row r="60" spans="1:5" ht="15" customHeight="1" x14ac:dyDescent="0.25">
      <c r="A60" s="29" t="s">
        <v>27</v>
      </c>
      <c r="B60" s="30"/>
      <c r="C60" s="30"/>
      <c r="D60" s="31">
        <f>SUM(D55:D59)</f>
        <v>1924.91</v>
      </c>
      <c r="E60" s="4"/>
    </row>
    <row r="61" spans="1:5" ht="15" customHeight="1" x14ac:dyDescent="0.25">
      <c r="A61" s="25"/>
      <c r="B61" s="25"/>
      <c r="C61" s="25"/>
      <c r="D61" s="25"/>
      <c r="E61" s="27" t="s">
        <v>44</v>
      </c>
    </row>
    <row r="62" spans="1:5" ht="15" customHeight="1" x14ac:dyDescent="0.25">
      <c r="A62" s="32" t="s">
        <v>28</v>
      </c>
      <c r="B62" s="33"/>
      <c r="C62" s="33"/>
      <c r="D62" s="34">
        <f>SUM(D61)</f>
        <v>0</v>
      </c>
      <c r="E62" s="28"/>
    </row>
    <row r="63" spans="1:5" ht="15" customHeight="1" x14ac:dyDescent="0.25">
      <c r="A63" s="1"/>
      <c r="B63" s="2"/>
      <c r="C63" s="2"/>
      <c r="D63" s="3"/>
      <c r="E63" s="1" t="s">
        <v>45</v>
      </c>
    </row>
    <row r="64" spans="1:5" ht="15.75" customHeight="1" x14ac:dyDescent="0.25">
      <c r="A64" s="4" t="s">
        <v>29</v>
      </c>
      <c r="B64" s="5"/>
      <c r="C64" s="5"/>
      <c r="D64" s="6">
        <f>SUM(D63:D63)</f>
        <v>0</v>
      </c>
      <c r="E64" s="4"/>
    </row>
    <row r="65" spans="1:5" ht="15.75" customHeight="1" x14ac:dyDescent="0.25">
      <c r="A65" s="1"/>
      <c r="B65" s="2"/>
      <c r="C65" s="2"/>
      <c r="D65" s="3"/>
      <c r="E65" s="55"/>
    </row>
    <row r="66" spans="1:5" ht="15.75" customHeight="1" x14ac:dyDescent="0.25">
      <c r="A66" s="4" t="s">
        <v>84</v>
      </c>
      <c r="B66" s="5"/>
      <c r="C66" s="5"/>
      <c r="D66" s="6">
        <f>SUM(D65:D65)</f>
        <v>0</v>
      </c>
      <c r="E66" s="4"/>
    </row>
    <row r="67" spans="1:5" ht="15.75" customHeight="1" x14ac:dyDescent="0.25">
      <c r="A67" s="16"/>
      <c r="B67" s="11"/>
      <c r="C67" s="11"/>
      <c r="D67" s="12"/>
      <c r="E67" s="10" t="s">
        <v>59</v>
      </c>
    </row>
    <row r="68" spans="1:5" ht="15.75" customHeight="1" x14ac:dyDescent="0.25">
      <c r="A68" s="4" t="s">
        <v>60</v>
      </c>
      <c r="B68" s="5"/>
      <c r="C68" s="5"/>
      <c r="D68" s="6">
        <f>D67</f>
        <v>0</v>
      </c>
      <c r="E68" s="4"/>
    </row>
    <row r="69" spans="1:5" ht="17.25" customHeight="1" x14ac:dyDescent="0.25">
      <c r="A69" s="10"/>
      <c r="B69" s="2"/>
      <c r="C69" s="11"/>
      <c r="D69" s="12"/>
      <c r="E69" s="10" t="s">
        <v>46</v>
      </c>
    </row>
    <row r="70" spans="1:5" ht="15.75" customHeight="1" x14ac:dyDescent="0.25">
      <c r="A70" s="4" t="s">
        <v>47</v>
      </c>
      <c r="B70" s="5"/>
      <c r="C70" s="5"/>
      <c r="D70" s="6">
        <f>SUM(D69:D69)</f>
        <v>0</v>
      </c>
      <c r="E70" s="4"/>
    </row>
    <row r="71" spans="1:5" ht="15.75" customHeight="1" x14ac:dyDescent="0.25">
      <c r="A71" s="10" t="s">
        <v>91</v>
      </c>
      <c r="B71" s="2">
        <v>9590838122</v>
      </c>
      <c r="C71" s="2" t="s">
        <v>88</v>
      </c>
      <c r="D71" s="3">
        <v>59.99</v>
      </c>
      <c r="E71" s="1" t="s">
        <v>48</v>
      </c>
    </row>
    <row r="72" spans="1:5" ht="15.75" customHeight="1" x14ac:dyDescent="0.25">
      <c r="A72" s="25" t="s">
        <v>79</v>
      </c>
      <c r="B72" s="36">
        <v>35956517501</v>
      </c>
      <c r="C72" s="2" t="s">
        <v>15</v>
      </c>
      <c r="D72" s="3">
        <v>50</v>
      </c>
      <c r="E72" s="1" t="s">
        <v>48</v>
      </c>
    </row>
    <row r="73" spans="1:5" ht="15.75" customHeight="1" x14ac:dyDescent="0.25">
      <c r="A73" s="25" t="s">
        <v>89</v>
      </c>
      <c r="B73" s="57">
        <v>87301734795</v>
      </c>
      <c r="C73" s="2" t="s">
        <v>86</v>
      </c>
      <c r="D73" s="3">
        <v>87.49</v>
      </c>
      <c r="E73" s="1" t="s">
        <v>48</v>
      </c>
    </row>
    <row r="74" spans="1:5" ht="15.75" customHeight="1" x14ac:dyDescent="0.25">
      <c r="A74" s="58" t="s">
        <v>89</v>
      </c>
      <c r="B74" s="57">
        <v>87301734795</v>
      </c>
      <c r="C74" s="42" t="s">
        <v>86</v>
      </c>
      <c r="D74" s="50">
        <v>44.99</v>
      </c>
      <c r="E74" s="37" t="s">
        <v>48</v>
      </c>
    </row>
    <row r="75" spans="1:5" ht="15.75" customHeight="1" x14ac:dyDescent="0.25">
      <c r="A75" s="25" t="s">
        <v>90</v>
      </c>
      <c r="B75" s="49">
        <v>46756708256</v>
      </c>
      <c r="C75" s="49" t="s">
        <v>17</v>
      </c>
      <c r="D75" s="54">
        <v>157.5</v>
      </c>
      <c r="E75" s="48" t="s">
        <v>48</v>
      </c>
    </row>
    <row r="76" spans="1:5" ht="15.75" customHeight="1" x14ac:dyDescent="0.25">
      <c r="A76" s="25" t="s">
        <v>94</v>
      </c>
      <c r="B76" s="49">
        <v>30777726033</v>
      </c>
      <c r="C76" s="49" t="s">
        <v>17</v>
      </c>
      <c r="D76" s="54">
        <f>266.41+14.28</f>
        <v>280.69</v>
      </c>
      <c r="E76" s="48" t="s">
        <v>48</v>
      </c>
    </row>
    <row r="77" spans="1:5" ht="15.75" customHeight="1" x14ac:dyDescent="0.25">
      <c r="A77" s="48" t="s">
        <v>85</v>
      </c>
      <c r="B77" s="49">
        <v>73660371074</v>
      </c>
      <c r="C77" s="49" t="s">
        <v>86</v>
      </c>
      <c r="D77" s="54">
        <f>284.9+63.82+59.72+439.26</f>
        <v>847.69999999999993</v>
      </c>
      <c r="E77" s="48" t="s">
        <v>48</v>
      </c>
    </row>
    <row r="78" spans="1:5" x14ac:dyDescent="0.25">
      <c r="A78" s="43" t="s">
        <v>73</v>
      </c>
      <c r="B78" s="44">
        <v>82752153530</v>
      </c>
      <c r="C78" s="61" t="s">
        <v>17</v>
      </c>
      <c r="D78" s="53">
        <v>31.25</v>
      </c>
      <c r="E78" s="51" t="s">
        <v>48</v>
      </c>
    </row>
    <row r="79" spans="1:5" x14ac:dyDescent="0.25">
      <c r="A79" s="43" t="s">
        <v>95</v>
      </c>
      <c r="B79" s="44">
        <v>74228338976</v>
      </c>
      <c r="C79" s="60" t="s">
        <v>17</v>
      </c>
      <c r="D79" s="53">
        <v>5.12</v>
      </c>
      <c r="E79" s="51" t="s">
        <v>48</v>
      </c>
    </row>
    <row r="80" spans="1:5" x14ac:dyDescent="0.25">
      <c r="A80" s="4" t="s">
        <v>49</v>
      </c>
      <c r="B80" s="5"/>
      <c r="C80" s="5"/>
      <c r="D80" s="6">
        <f>SUM(D71:D79)</f>
        <v>1564.73</v>
      </c>
      <c r="E80" s="4"/>
    </row>
    <row r="81" spans="1:12" x14ac:dyDescent="0.25">
      <c r="A81" s="25" t="s">
        <v>92</v>
      </c>
      <c r="B81" s="36">
        <v>42927423078</v>
      </c>
      <c r="C81" s="2" t="s">
        <v>17</v>
      </c>
      <c r="D81" s="3">
        <f>1471.88+1471.88</f>
        <v>2943.76</v>
      </c>
      <c r="E81" s="1" t="s">
        <v>81</v>
      </c>
    </row>
    <row r="82" spans="1:12" x14ac:dyDescent="0.25">
      <c r="A82" s="29" t="s">
        <v>80</v>
      </c>
      <c r="B82" s="30"/>
      <c r="C82" s="30"/>
      <c r="D82" s="31">
        <f>SUM(D81:D81)</f>
        <v>2943.76</v>
      </c>
      <c r="E82" s="29"/>
    </row>
    <row r="83" spans="1:12" x14ac:dyDescent="0.25">
      <c r="A83" s="43" t="s">
        <v>95</v>
      </c>
      <c r="B83" s="44">
        <v>74228338976</v>
      </c>
      <c r="C83" s="44" t="s">
        <v>17</v>
      </c>
      <c r="D83" s="45">
        <f>136.44+1373.76</f>
        <v>1510.2</v>
      </c>
      <c r="E83" s="25" t="s">
        <v>97</v>
      </c>
    </row>
    <row r="84" spans="1:12" x14ac:dyDescent="0.25">
      <c r="A84" s="51"/>
      <c r="B84" s="52"/>
      <c r="C84" s="52"/>
      <c r="D84" s="53"/>
      <c r="E84" s="38"/>
      <c r="J84" s="26"/>
      <c r="K84" s="26"/>
      <c r="L84" s="26"/>
    </row>
    <row r="85" spans="1:12" x14ac:dyDescent="0.25">
      <c r="A85" s="4" t="s">
        <v>96</v>
      </c>
      <c r="B85" s="5"/>
      <c r="C85" s="5"/>
      <c r="D85" s="6">
        <f>SUM(D83:D84)</f>
        <v>1510.2</v>
      </c>
      <c r="E85" s="4"/>
      <c r="J85" s="26"/>
      <c r="K85" s="26"/>
      <c r="L85" s="26"/>
    </row>
    <row r="86" spans="1:12" x14ac:dyDescent="0.25">
      <c r="A86" s="43" t="s">
        <v>95</v>
      </c>
      <c r="B86" s="44">
        <v>74228338976</v>
      </c>
      <c r="C86" s="44" t="s">
        <v>17</v>
      </c>
      <c r="D86" s="12">
        <v>648.75</v>
      </c>
      <c r="E86" s="1" t="s">
        <v>61</v>
      </c>
      <c r="J86" s="26"/>
      <c r="K86" s="26"/>
      <c r="L86" s="26"/>
    </row>
    <row r="87" spans="1:12" x14ac:dyDescent="0.25">
      <c r="A87" s="4" t="s">
        <v>50</v>
      </c>
      <c r="B87" s="5"/>
      <c r="C87" s="5"/>
      <c r="D87" s="6">
        <f>SUM(D86:D86)</f>
        <v>648.75</v>
      </c>
      <c r="E87" s="4"/>
    </row>
    <row r="88" spans="1:12" x14ac:dyDescent="0.25">
      <c r="A88" s="17" t="s">
        <v>14</v>
      </c>
      <c r="B88" s="17"/>
      <c r="C88" s="17"/>
      <c r="D88" s="19">
        <f>D87+D80+D70+D68+D64+D62+D60+D54+D52+D50+D48+D46+D44+D42+D40+D38+D36+D33+D29+D27</f>
        <v>5542.95</v>
      </c>
      <c r="E88" s="17"/>
      <c r="K88" s="26"/>
    </row>
    <row r="89" spans="1:12" ht="18" customHeight="1" x14ac:dyDescent="0.25">
      <c r="A89" s="22" t="s">
        <v>98</v>
      </c>
      <c r="B89" s="23"/>
      <c r="C89" s="23"/>
      <c r="D89" s="24">
        <f>D25+D88</f>
        <v>84718.06</v>
      </c>
      <c r="E89" s="23"/>
      <c r="J89" s="26"/>
      <c r="K89" s="26"/>
      <c r="L89" s="26"/>
    </row>
    <row r="109" spans="8:8" x14ac:dyDescent="0.25">
      <c r="H109" s="14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landscape" r:id="rId1"/>
  <ignoredErrors>
    <ignoredError sqref="D13 D15 D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Nermina</cp:lastModifiedBy>
  <dcterms:created xsi:type="dcterms:W3CDTF">2025-02-19T13:51:41Z</dcterms:created>
  <dcterms:modified xsi:type="dcterms:W3CDTF">2025-07-18T08:12:39Z</dcterms:modified>
</cp:coreProperties>
</file>