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Racunovodstvo\OneDrive - CARNET\Desktop\2025\PLAN\REBALANS PLANA\IV. REBELANS - KONAČNO\"/>
    </mc:Choice>
  </mc:AlternateContent>
  <xr:revisionPtr revIDLastSave="0" documentId="13_ncr:1_{C3FA6BC0-9534-49D7-88B8-CCDCC6796E47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3" l="1"/>
  <c r="I11" i="3"/>
  <c r="I38" i="3"/>
  <c r="I34" i="3"/>
  <c r="I22" i="3"/>
  <c r="E11" i="7"/>
  <c r="F11" i="7"/>
  <c r="G11" i="7"/>
  <c r="H11" i="7"/>
  <c r="I11" i="7"/>
  <c r="E15" i="7"/>
  <c r="F15" i="7"/>
  <c r="G15" i="7"/>
  <c r="H15" i="7"/>
  <c r="I15" i="7"/>
  <c r="E16" i="7"/>
  <c r="F16" i="7"/>
  <c r="G16" i="7"/>
  <c r="H16" i="7"/>
  <c r="I16" i="7"/>
  <c r="I27" i="7"/>
  <c r="F14" i="1"/>
  <c r="I14" i="1"/>
  <c r="H14" i="1"/>
  <c r="G14" i="1"/>
  <c r="I50" i="3" l="1"/>
  <c r="I38" i="7"/>
  <c r="I47" i="7" l="1"/>
  <c r="H47" i="7"/>
  <c r="H46" i="7" s="1"/>
  <c r="G47" i="7"/>
  <c r="F47" i="7"/>
  <c r="I64" i="7"/>
  <c r="I63" i="7" s="1"/>
  <c r="I60" i="7"/>
  <c r="I59" i="7" s="1"/>
  <c r="I56" i="7"/>
  <c r="I54" i="7"/>
  <c r="I50" i="7"/>
  <c r="I49" i="7" s="1"/>
  <c r="I46" i="7"/>
  <c r="I44" i="7"/>
  <c r="I41" i="7"/>
  <c r="I36" i="7"/>
  <c r="I35" i="7" s="1"/>
  <c r="I33" i="7"/>
  <c r="I32" i="7" s="1"/>
  <c r="I30" i="7"/>
  <c r="I29" i="7" s="1"/>
  <c r="I26" i="7"/>
  <c r="I23" i="7"/>
  <c r="I22" i="7" s="1"/>
  <c r="I21" i="7" s="1"/>
  <c r="I19" i="7"/>
  <c r="I18" i="7" s="1"/>
  <c r="I13" i="7"/>
  <c r="I12" i="7" s="1"/>
  <c r="I9" i="7"/>
  <c r="I8" i="7" s="1"/>
  <c r="I7" i="7" s="1"/>
  <c r="I6" i="7" s="1"/>
  <c r="H64" i="7"/>
  <c r="H63" i="7"/>
  <c r="H60" i="7"/>
  <c r="H59" i="7" s="1"/>
  <c r="H56" i="7"/>
  <c r="H54" i="7"/>
  <c r="H50" i="7"/>
  <c r="H49" i="7" s="1"/>
  <c r="H44" i="7"/>
  <c r="H41" i="7"/>
  <c r="H36" i="7"/>
  <c r="H35" i="7" s="1"/>
  <c r="H33" i="7"/>
  <c r="H32" i="7" s="1"/>
  <c r="H30" i="7"/>
  <c r="H29" i="7" s="1"/>
  <c r="H27" i="7"/>
  <c r="H26" i="7" s="1"/>
  <c r="H23" i="7"/>
  <c r="H22" i="7" s="1"/>
  <c r="H21" i="7" s="1"/>
  <c r="H19" i="7"/>
  <c r="H18" i="7" s="1"/>
  <c r="H13" i="7"/>
  <c r="H12" i="7" s="1"/>
  <c r="H9" i="7"/>
  <c r="H8" i="7" s="1"/>
  <c r="H7" i="7" s="1"/>
  <c r="G64" i="7"/>
  <c r="G63" i="7" s="1"/>
  <c r="G60" i="7"/>
  <c r="G59" i="7" s="1"/>
  <c r="G58" i="7" s="1"/>
  <c r="G56" i="7"/>
  <c r="G54" i="7"/>
  <c r="G53" i="7"/>
  <c r="G52" i="7" s="1"/>
  <c r="G50" i="7"/>
  <c r="G49" i="7"/>
  <c r="G46" i="7"/>
  <c r="G44" i="7"/>
  <c r="G41" i="7"/>
  <c r="G36" i="7"/>
  <c r="G35" i="7" s="1"/>
  <c r="G33" i="7"/>
  <c r="G32" i="7" s="1"/>
  <c r="G30" i="7"/>
  <c r="G29" i="7" s="1"/>
  <c r="G27" i="7"/>
  <c r="G26" i="7" s="1"/>
  <c r="G23" i="7"/>
  <c r="G22" i="7" s="1"/>
  <c r="G21" i="7" s="1"/>
  <c r="G19" i="7"/>
  <c r="G18" i="7" s="1"/>
  <c r="G13" i="7"/>
  <c r="G12" i="7" s="1"/>
  <c r="G9" i="7"/>
  <c r="G8" i="7" s="1"/>
  <c r="G7" i="7" s="1"/>
  <c r="F13" i="5"/>
  <c r="F11" i="5"/>
  <c r="E13" i="5"/>
  <c r="E11" i="5"/>
  <c r="D13" i="5"/>
  <c r="D11" i="5"/>
  <c r="J30" i="1"/>
  <c r="J11" i="1"/>
  <c r="J8" i="1"/>
  <c r="I30" i="1"/>
  <c r="I11" i="1"/>
  <c r="I8" i="1"/>
  <c r="H30" i="1"/>
  <c r="H11" i="1"/>
  <c r="H8" i="1"/>
  <c r="I49" i="3"/>
  <c r="I33" i="3"/>
  <c r="I32" i="3" s="1"/>
  <c r="I28" i="3"/>
  <c r="I27" i="3" s="1"/>
  <c r="I19" i="3"/>
  <c r="I17" i="3"/>
  <c r="I15" i="3"/>
  <c r="I12" i="3"/>
  <c r="H50" i="3"/>
  <c r="H49" i="3" s="1"/>
  <c r="H38" i="3"/>
  <c r="H34" i="3"/>
  <c r="H28" i="3"/>
  <c r="H27" i="3" s="1"/>
  <c r="H22" i="3"/>
  <c r="H19" i="3"/>
  <c r="H17" i="3"/>
  <c r="H15" i="3"/>
  <c r="H12" i="3"/>
  <c r="G50" i="3"/>
  <c r="G49" i="3" s="1"/>
  <c r="G38" i="3"/>
  <c r="G34" i="3"/>
  <c r="G33" i="3" s="1"/>
  <c r="G28" i="3"/>
  <c r="G27" i="3" s="1"/>
  <c r="G22" i="3"/>
  <c r="G19" i="3"/>
  <c r="G17" i="3"/>
  <c r="G15" i="3"/>
  <c r="G12" i="3"/>
  <c r="G11" i="3" s="1"/>
  <c r="J14" i="1" l="1"/>
  <c r="H11" i="3"/>
  <c r="H10" i="3" s="1"/>
  <c r="H40" i="7"/>
  <c r="G40" i="7"/>
  <c r="G25" i="7" s="1"/>
  <c r="G6" i="7" s="1"/>
  <c r="H53" i="7"/>
  <c r="H52" i="7" s="1"/>
  <c r="I53" i="7"/>
  <c r="I52" i="7" s="1"/>
  <c r="I40" i="7"/>
  <c r="I25" i="7" s="1"/>
  <c r="H58" i="7"/>
  <c r="G32" i="3"/>
  <c r="G10" i="3"/>
  <c r="H33" i="3"/>
  <c r="H32" i="3" s="1"/>
  <c r="I58" i="7"/>
  <c r="E10" i="5"/>
  <c r="H25" i="7"/>
  <c r="F10" i="5"/>
  <c r="D10" i="5"/>
  <c r="F28" i="7"/>
  <c r="F27" i="7" s="1"/>
  <c r="F26" i="7" s="1"/>
  <c r="F46" i="7"/>
  <c r="F30" i="7"/>
  <c r="F29" i="7" s="1"/>
  <c r="F44" i="7"/>
  <c r="F41" i="7"/>
  <c r="F36" i="7"/>
  <c r="F35" i="7" s="1"/>
  <c r="F33" i="7"/>
  <c r="F32" i="7" s="1"/>
  <c r="F50" i="7"/>
  <c r="F49" i="7" s="1"/>
  <c r="F56" i="7"/>
  <c r="F54" i="7"/>
  <c r="F64" i="7"/>
  <c r="F63" i="7" s="1"/>
  <c r="F60" i="7"/>
  <c r="F59" i="7" s="1"/>
  <c r="F58" i="7" s="1"/>
  <c r="F23" i="7"/>
  <c r="F22" i="7" s="1"/>
  <c r="F21" i="7" s="1"/>
  <c r="F19" i="7"/>
  <c r="F18" i="7" s="1"/>
  <c r="F13" i="7"/>
  <c r="F12" i="7" s="1"/>
  <c r="F9" i="7"/>
  <c r="F8" i="7" s="1"/>
  <c r="F7" i="7" s="1"/>
  <c r="E64" i="7"/>
  <c r="E63" i="7" s="1"/>
  <c r="E60" i="7"/>
  <c r="E59" i="7"/>
  <c r="E58" i="7" s="1"/>
  <c r="E56" i="7"/>
  <c r="E54" i="7"/>
  <c r="E50" i="7"/>
  <c r="E49" i="7" s="1"/>
  <c r="E46" i="7"/>
  <c r="E44" i="7"/>
  <c r="E41" i="7"/>
  <c r="E40" i="7" s="1"/>
  <c r="E36" i="7"/>
  <c r="E35" i="7" s="1"/>
  <c r="E33" i="7"/>
  <c r="E32" i="7" s="1"/>
  <c r="E30" i="7"/>
  <c r="E29" i="7" s="1"/>
  <c r="E27" i="7"/>
  <c r="E26" i="7" s="1"/>
  <c r="E23" i="7"/>
  <c r="E22" i="7" s="1"/>
  <c r="E21" i="7" s="1"/>
  <c r="E19" i="7"/>
  <c r="E18" i="7" s="1"/>
  <c r="E13" i="7"/>
  <c r="E12" i="7" s="1"/>
  <c r="E9" i="7"/>
  <c r="E8" i="7" s="1"/>
  <c r="E7" i="7" s="1"/>
  <c r="E45" i="3"/>
  <c r="C11" i="5"/>
  <c r="C13" i="5"/>
  <c r="B11" i="5"/>
  <c r="B10" i="5" s="1"/>
  <c r="B13" i="5"/>
  <c r="H6" i="7" l="1"/>
  <c r="F40" i="7"/>
  <c r="F25" i="7" s="1"/>
  <c r="F53" i="7"/>
  <c r="F52" i="7" s="1"/>
  <c r="E25" i="7"/>
  <c r="E53" i="7"/>
  <c r="E52" i="7" s="1"/>
  <c r="F34" i="3"/>
  <c r="F38" i="3"/>
  <c r="F50" i="3"/>
  <c r="F49" i="3" s="1"/>
  <c r="E34" i="3"/>
  <c r="E39" i="3"/>
  <c r="E40" i="3"/>
  <c r="E50" i="3"/>
  <c r="E49" i="3" s="1"/>
  <c r="E22" i="3"/>
  <c r="F12" i="3"/>
  <c r="E12" i="3"/>
  <c r="F22" i="3"/>
  <c r="E47" i="3"/>
  <c r="E41" i="3"/>
  <c r="F28" i="3"/>
  <c r="F27" i="3" s="1"/>
  <c r="F19" i="3"/>
  <c r="F17" i="3"/>
  <c r="F15" i="3"/>
  <c r="E28" i="3"/>
  <c r="E27" i="3" s="1"/>
  <c r="E15" i="3"/>
  <c r="E17" i="3"/>
  <c r="E19" i="3"/>
  <c r="C10" i="5"/>
  <c r="G30" i="1"/>
  <c r="F30" i="1"/>
  <c r="F8" i="1"/>
  <c r="G8" i="1"/>
  <c r="G11" i="1"/>
  <c r="F11" i="1"/>
  <c r="E11" i="3" l="1"/>
  <c r="F6" i="7"/>
  <c r="E10" i="3"/>
  <c r="F11" i="3"/>
  <c r="F10" i="3" s="1"/>
  <c r="F33" i="3"/>
  <c r="F32" i="3" s="1"/>
  <c r="E6" i="7"/>
  <c r="E38" i="3"/>
  <c r="E33" i="3" s="1"/>
  <c r="E32" i="3" s="1"/>
</calcChain>
</file>

<file path=xl/sharedStrings.xml><?xml version="1.0" encoding="utf-8"?>
<sst xmlns="http://schemas.openxmlformats.org/spreadsheetml/2006/main" count="253" uniqueCount="111">
  <si>
    <t>PRIHODI UKUPNO</t>
  </si>
  <si>
    <t>PRIHODI POSLOVANJA</t>
  </si>
  <si>
    <t>PRIHODI OD PRODAJE NEFINANCIJSKE IMOVINE</t>
  </si>
  <si>
    <t>RASHODI UKUPNO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</si>
  <si>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</si>
  <si>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</si>
  <si>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</si>
  <si>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</si>
  <si>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</si>
  <si>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</si>
  <si>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</si>
  <si>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</si>
  <si>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</si>
  <si>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</si>
  <si>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</si>
  <si>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</si>
  <si>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</si>
  <si>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</si>
  <si>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</si>
  <si>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</si>
  <si>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</si>
  <si>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</si>
  <si>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</si>
  <si>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</si>
  <si>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</si>
  <si>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</si>
  <si>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</si>
  <si>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</si>
  <si>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</si>
  <si>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</si>
  <si>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</si>
  <si>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</si>
  <si>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</si>
  <si>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</si>
  <si>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</si>
  <si>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</si>
  <si>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</si>
  <si>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</si>
  <si>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</si>
  <si>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</si>
  <si>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</si>
  <si>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</si>
  <si>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</si>
  <si>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</si>
  <si>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</si>
  <si>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</si>
  <si>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</si>
  <si>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</si>
  <si>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</si>
  <si>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Plan 2025.</t>
  </si>
  <si>
    <t>I. Rebalans 2025.</t>
  </si>
  <si>
    <t>FINANCIJSKI PLAN PRORAČUNSKOG KORISNIKA JEDINICE LOKALNE I PODRUČNE (REGIONALNE) SAMOUPRAVE 
ZA 2025. GODINU</t>
  </si>
  <si>
    <t>Pomoći iz gradskih i općinskih proračuna</t>
  </si>
  <si>
    <t>Prihodi od imovine</t>
  </si>
  <si>
    <t>Prihodi od upravnih i administrativnih pristojbi, pristojbi po posebnim propisima i naknadama</t>
  </si>
  <si>
    <t>Prihodi za posebne namjene</t>
  </si>
  <si>
    <t>Prihodi od prodaje proizvoda i robe te pruženih usluga i prihodi od donacija</t>
  </si>
  <si>
    <t>Tekuće donacije</t>
  </si>
  <si>
    <t>Opći prihodi osnovne škole</t>
  </si>
  <si>
    <t>Vlastiti izvori</t>
  </si>
  <si>
    <t>Rezultat poslovanja</t>
  </si>
  <si>
    <t>04 Ekonomski poslovi</t>
  </si>
  <si>
    <t>041 Opći ekonomski, trgovački i poslovi vezani uz rad</t>
  </si>
  <si>
    <t>PROGRAM 1001</t>
  </si>
  <si>
    <t>PROGRAM JAVNIH POTREBA U ŠKOLSTVU</t>
  </si>
  <si>
    <t>Aktivnost A100007</t>
  </si>
  <si>
    <t>ŠKOLSKA NATJECANJA I SMOTRE</t>
  </si>
  <si>
    <t>Aktivnost A1000010</t>
  </si>
  <si>
    <t>ŠKOLSKA KUHINJA</t>
  </si>
  <si>
    <t>Pomoći-PK</t>
  </si>
  <si>
    <t>Aktivnost A1000012</t>
  </si>
  <si>
    <t>UČENIČKA ZADRUGA</t>
  </si>
  <si>
    <t>Vlastiti prihodi-PK</t>
  </si>
  <si>
    <t>Aktivnost A1000014</t>
  </si>
  <si>
    <t>REDOVNI PROGRAM OŠ</t>
  </si>
  <si>
    <t>Prihodi za posebne namjene-PK</t>
  </si>
  <si>
    <t>Izvor financiranja 1.2.</t>
  </si>
  <si>
    <t>Tekuće donacije-PK</t>
  </si>
  <si>
    <t>Kapitalni projekt K100002</t>
  </si>
  <si>
    <t>ULAGANJA U OBJEKTE ŠKOLSTVA</t>
  </si>
  <si>
    <t>Tekući pojekt T100004</t>
  </si>
  <si>
    <t>OSIGURAVANJE POMOĆNIKA U NASTAVI UČENICIMA S TEŠKOĆAMA</t>
  </si>
  <si>
    <t>II. Rebalans 2025.</t>
  </si>
  <si>
    <t>III. Rebalans 2025.</t>
  </si>
  <si>
    <t>IV. Rebalans 2025.</t>
  </si>
  <si>
    <t>Ukupno prihodi</t>
  </si>
  <si>
    <t>Ukupno rashodi</t>
  </si>
  <si>
    <t>Izvor financiranja 1.1.</t>
  </si>
  <si>
    <t>Izvor financiranja 5.2.2.</t>
  </si>
  <si>
    <t>Izvor financiranja 5.7.1.</t>
  </si>
  <si>
    <t>Izvor financiranja 3.1.1.</t>
  </si>
  <si>
    <t>Izvor financiranja 4.3.1.</t>
  </si>
  <si>
    <t>Izvor financiranja 4.3.3.</t>
  </si>
  <si>
    <t>Izvor financiranja 6.1.1.</t>
  </si>
  <si>
    <t>Izvor financiranja 5.2.5.</t>
  </si>
  <si>
    <t>5.2.2.</t>
  </si>
  <si>
    <t>5.7.1.</t>
  </si>
  <si>
    <t>3.1.1.</t>
  </si>
  <si>
    <t>4.3.1.</t>
  </si>
  <si>
    <t>6.1.1.</t>
  </si>
  <si>
    <t>1.1.</t>
  </si>
  <si>
    <t>1.2.</t>
  </si>
  <si>
    <t>5.2.5.</t>
  </si>
  <si>
    <t>4.3.3.</t>
  </si>
  <si>
    <t>8.1.</t>
  </si>
  <si>
    <t>3.1.</t>
  </si>
  <si>
    <t>Izvor financiranja 5.2.14.</t>
  </si>
  <si>
    <t>Pomoći-Agencija za plaćanja u poljoprivredi</t>
  </si>
  <si>
    <t>Pomoći-Ministarstvo znanosti, obrazovanja i mladih</t>
  </si>
  <si>
    <t>5.2.14.</t>
  </si>
  <si>
    <t>Prihodi za posebne namjene višak-PK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</si>
</sst>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6" fillId="2" borderId="4" xfId="0" applyFont="1" applyFill="1" applyBorder="1" applyAlignment="1">
      <alignment horizontal="left" vertical="center" wrapText="1"/>
    </xf>
    <xf numFmtId="3" fontId="0" fillId="0" borderId="0" xfId="0" applyNumberFormat="1"/>
    <xf numFmtId="3" fontId="2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6" fillId="3" borderId="3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3" fontId="6" fillId="0" borderId="3" xfId="1" applyFont="1" applyBorder="1" applyAlignment="1"/>
    <xf numFmtId="4" fontId="6" fillId="3" borderId="3" xfId="0" applyNumberFormat="1" applyFont="1" applyFill="1" applyBorder="1"/>
    <xf numFmtId="4" fontId="6" fillId="0" borderId="3" xfId="0" applyNumberFormat="1" applyFont="1" applyBorder="1"/>
    <xf numFmtId="4" fontId="6" fillId="3" borderId="3" xfId="0" applyNumberFormat="1" applyFont="1" applyFill="1" applyBorder="1" applyAlignment="1">
      <alignment wrapText="1"/>
    </xf>
    <xf numFmtId="4" fontId="6" fillId="0" borderId="3" xfId="0" applyNumberFormat="1" applyFont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4" borderId="3" xfId="0" quotePrefix="1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18" fillId="2" borderId="3" xfId="0" quotePrefix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vertical="center"/>
    </xf>
    <xf numFmtId="0" fontId="11" fillId="2" borderId="3" xfId="0" quotePrefix="1" applyFont="1" applyFill="1" applyBorder="1" applyAlignment="1">
      <alignment horizontal="left" vertical="center" wrapText="1"/>
    </xf>
    <xf numFmtId="4" fontId="0" fillId="0" borderId="0" xfId="0" applyNumberFormat="1"/>
    <xf numFmtId="4" fontId="19" fillId="0" borderId="0" xfId="0" applyNumberFormat="1" applyFont="1"/>
    <xf numFmtId="0" fontId="0" fillId="0" borderId="3" xfId="0" applyBorder="1"/>
    <xf numFmtId="4" fontId="19" fillId="0" borderId="3" xfId="0" applyNumberFormat="1" applyFont="1" applyBorder="1"/>
    <xf numFmtId="4" fontId="6" fillId="2" borderId="4" xfId="0" applyNumberFormat="1" applyFont="1" applyFill="1" applyBorder="1" applyAlignment="1">
      <alignment horizontal="right"/>
    </xf>
    <xf numFmtId="0" fontId="16" fillId="2" borderId="4" xfId="0" quotePrefix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0" fontId="20" fillId="0" borderId="3" xfId="0" applyFont="1" applyBorder="1" applyAlignment="1">
      <alignment horizontal="left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opLeftCell="A3" workbookViewId="0">
      <selection activeCell="J12" sqref="J12"/>
    </sheetView>
  </sheetViews>
  <sheetFormatPr defaultRowHeight="15" x14ac:dyDescent="0.25"/>
  <cols>
    <col min="5" max="5" width="25.28515625" customWidth="1"/>
    <col min="6" max="10" width="20.5703125" customWidth="1"/>
  </cols>
  <sheetData>
    <row r="1" spans="1:11" ht="63" customHeight="1" x14ac:dyDescent="0.25">
      <c r="A1" s="66" t="s">
        <v>51</v>
      </c>
      <c r="B1" s="66"/>
      <c r="C1" s="66"/>
      <c r="D1" s="66"/>
      <c r="E1" s="66"/>
      <c r="F1" s="66"/>
      <c r="G1" s="66"/>
    </row>
    <row r="2" spans="1:11" ht="18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ht="15.75" x14ac:dyDescent="0.25">
      <c r="A3" s="66" t="s">
        <v>32</v>
      </c>
      <c r="B3" s="66"/>
      <c r="C3" s="66"/>
      <c r="D3" s="66"/>
      <c r="E3" s="66"/>
      <c r="F3" s="66"/>
      <c r="G3" s="66"/>
    </row>
    <row r="4" spans="1:11" ht="18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8" customHeight="1" x14ac:dyDescent="0.25">
      <c r="A5" s="66" t="s">
        <v>40</v>
      </c>
      <c r="B5" s="67"/>
      <c r="C5" s="67"/>
      <c r="D5" s="67"/>
      <c r="E5" s="67"/>
      <c r="F5" s="67"/>
      <c r="G5" s="67"/>
    </row>
    <row r="6" spans="1:11" ht="18" x14ac:dyDescent="0.25">
      <c r="A6" s="1"/>
      <c r="B6" s="2"/>
      <c r="C6" s="2"/>
      <c r="D6" s="2"/>
      <c r="E6" s="4"/>
      <c r="F6" s="5"/>
      <c r="G6" s="5"/>
      <c r="H6" s="5"/>
      <c r="I6" s="5"/>
      <c r="J6" s="5"/>
    </row>
    <row r="7" spans="1:11" x14ac:dyDescent="0.25">
      <c r="A7" s="25"/>
      <c r="B7" s="26"/>
      <c r="C7" s="26"/>
      <c r="D7" s="27"/>
      <c r="E7" s="28"/>
      <c r="F7" s="17" t="s">
        <v>49</v>
      </c>
      <c r="G7" s="18" t="s">
        <v>50</v>
      </c>
      <c r="H7" s="18" t="s">
        <v>82</v>
      </c>
      <c r="I7" s="18" t="s">
        <v>83</v>
      </c>
      <c r="J7" s="18" t="s">
        <v>84</v>
      </c>
    </row>
    <row r="8" spans="1:11" x14ac:dyDescent="0.25">
      <c r="A8" s="68" t="s">
        <v>0</v>
      </c>
      <c r="B8" s="69"/>
      <c r="C8" s="69"/>
      <c r="D8" s="69"/>
      <c r="E8" s="70"/>
      <c r="F8" s="41">
        <f>F9+F10</f>
        <v>1009300.65</v>
      </c>
      <c r="G8" s="41">
        <f>G9+G10</f>
        <v>1018068.56</v>
      </c>
      <c r="H8" s="41">
        <f>H9+H10</f>
        <v>1018068.56</v>
      </c>
      <c r="I8" s="41">
        <f>I9+I10</f>
        <v>1018068.56</v>
      </c>
      <c r="J8" s="41">
        <f>J9+J10</f>
        <v>1173564.9400000002</v>
      </c>
    </row>
    <row r="9" spans="1:11" x14ac:dyDescent="0.25">
      <c r="A9" s="71" t="s">
        <v>1</v>
      </c>
      <c r="B9" s="65"/>
      <c r="C9" s="65"/>
      <c r="D9" s="65"/>
      <c r="E9" s="72"/>
      <c r="F9" s="40">
        <v>1009300.65</v>
      </c>
      <c r="G9" s="40">
        <v>1018068.56</v>
      </c>
      <c r="H9" s="40">
        <v>1018068.56</v>
      </c>
      <c r="I9" s="40">
        <v>1018068.56</v>
      </c>
      <c r="J9" s="40">
        <v>1173564.9400000002</v>
      </c>
    </row>
    <row r="10" spans="1:11" x14ac:dyDescent="0.25">
      <c r="A10" s="73" t="s">
        <v>2</v>
      </c>
      <c r="B10" s="72"/>
      <c r="C10" s="72"/>
      <c r="D10" s="72"/>
      <c r="E10" s="72"/>
      <c r="F10" s="42">
        <v>0</v>
      </c>
      <c r="G10" s="42">
        <v>0</v>
      </c>
      <c r="H10" s="42">
        <v>0</v>
      </c>
      <c r="I10" s="42">
        <v>0</v>
      </c>
      <c r="J10" s="42">
        <v>0</v>
      </c>
    </row>
    <row r="11" spans="1:11" x14ac:dyDescent="0.25">
      <c r="A11" s="29" t="s">
        <v>3</v>
      </c>
      <c r="B11" s="30"/>
      <c r="C11" s="30"/>
      <c r="D11" s="30"/>
      <c r="E11" s="30"/>
      <c r="F11" s="41">
        <f>F12+F13</f>
        <v>1024089.41</v>
      </c>
      <c r="G11" s="41">
        <f>G12+G13</f>
        <v>1032857.32</v>
      </c>
      <c r="H11" s="41">
        <f>H12+H13</f>
        <v>1032857.32</v>
      </c>
      <c r="I11" s="41">
        <f>I12+I13</f>
        <v>1032857.32</v>
      </c>
      <c r="J11" s="41">
        <f>J12+J13</f>
        <v>1185678.6499999999</v>
      </c>
    </row>
    <row r="12" spans="1:11" x14ac:dyDescent="0.25">
      <c r="A12" s="64" t="s">
        <v>18</v>
      </c>
      <c r="B12" s="65"/>
      <c r="C12" s="65"/>
      <c r="D12" s="65"/>
      <c r="E12" s="65"/>
      <c r="F12" s="40">
        <v>1020289.41</v>
      </c>
      <c r="G12" s="40">
        <v>1029057.32</v>
      </c>
      <c r="H12" s="40">
        <v>1029057.32</v>
      </c>
      <c r="I12" s="40">
        <v>1029057.32</v>
      </c>
      <c r="J12" s="40">
        <v>1160609.25</v>
      </c>
    </row>
    <row r="13" spans="1:11" x14ac:dyDescent="0.25">
      <c r="A13" s="73" t="s">
        <v>4</v>
      </c>
      <c r="B13" s="72"/>
      <c r="C13" s="72"/>
      <c r="D13" s="72"/>
      <c r="E13" s="72"/>
      <c r="F13" s="40">
        <v>3800</v>
      </c>
      <c r="G13" s="40">
        <v>3800</v>
      </c>
      <c r="H13" s="40">
        <v>3800</v>
      </c>
      <c r="I13" s="40">
        <v>3800</v>
      </c>
      <c r="J13" s="40">
        <v>25069.4</v>
      </c>
    </row>
    <row r="14" spans="1:11" x14ac:dyDescent="0.25">
      <c r="A14" s="76" t="s">
        <v>5</v>
      </c>
      <c r="B14" s="69"/>
      <c r="C14" s="69"/>
      <c r="D14" s="69"/>
      <c r="E14" s="69"/>
      <c r="F14" s="43">
        <f>F8-F11</f>
        <v>-14788.760000000009</v>
      </c>
      <c r="G14" s="43">
        <f>G8-G11</f>
        <v>-14788.759999999893</v>
      </c>
      <c r="H14" s="43">
        <f>H8-H11</f>
        <v>-14788.759999999893</v>
      </c>
      <c r="I14" s="43">
        <f>I8-I11</f>
        <v>-14788.759999999893</v>
      </c>
      <c r="J14" s="43">
        <f>J8-J11</f>
        <v>-12113.70999999973</v>
      </c>
      <c r="K14" s="32"/>
    </row>
    <row r="15" spans="1:11" ht="18" x14ac:dyDescent="0.25">
      <c r="A15" s="3"/>
      <c r="B15" s="6"/>
      <c r="C15" s="6"/>
      <c r="D15" s="6"/>
      <c r="E15" s="6"/>
      <c r="F15" s="6"/>
      <c r="G15" s="6"/>
      <c r="H15" s="6"/>
      <c r="I15" s="6"/>
      <c r="J15" s="6"/>
    </row>
    <row r="16" spans="1:11" ht="18" customHeight="1" x14ac:dyDescent="0.25">
      <c r="A16" s="66" t="s">
        <v>41</v>
      </c>
      <c r="B16" s="67"/>
      <c r="C16" s="67"/>
      <c r="D16" s="67"/>
      <c r="E16" s="67"/>
      <c r="F16" s="67"/>
      <c r="G16" s="67"/>
    </row>
    <row r="17" spans="1:10" ht="18" x14ac:dyDescent="0.25">
      <c r="A17" s="3"/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25">
      <c r="A18" s="25"/>
      <c r="B18" s="26"/>
      <c r="C18" s="26"/>
      <c r="D18" s="27"/>
      <c r="E18" s="28"/>
      <c r="F18" s="17" t="s">
        <v>49</v>
      </c>
      <c r="G18" s="18" t="s">
        <v>50</v>
      </c>
      <c r="H18" s="18" t="s">
        <v>82</v>
      </c>
      <c r="I18" s="18" t="s">
        <v>83</v>
      </c>
      <c r="J18" s="18" t="s">
        <v>84</v>
      </c>
    </row>
    <row r="19" spans="1:10" ht="15.75" customHeight="1" x14ac:dyDescent="0.25">
      <c r="A19" s="71" t="s">
        <v>7</v>
      </c>
      <c r="B19" s="74"/>
      <c r="C19" s="74"/>
      <c r="D19" s="74"/>
      <c r="E19" s="75"/>
      <c r="F19" s="44">
        <v>0</v>
      </c>
      <c r="G19" s="44">
        <v>0</v>
      </c>
      <c r="H19" s="44">
        <v>0</v>
      </c>
      <c r="I19" s="44">
        <v>0</v>
      </c>
      <c r="J19" s="44">
        <v>0</v>
      </c>
    </row>
    <row r="20" spans="1:10" x14ac:dyDescent="0.25">
      <c r="A20" s="71" t="s">
        <v>8</v>
      </c>
      <c r="B20" s="65"/>
      <c r="C20" s="65"/>
      <c r="D20" s="65"/>
      <c r="E20" s="65"/>
      <c r="F20" s="44">
        <v>0</v>
      </c>
      <c r="G20" s="44">
        <v>0</v>
      </c>
      <c r="H20" s="44">
        <v>0</v>
      </c>
      <c r="I20" s="44">
        <v>0</v>
      </c>
      <c r="J20" s="44">
        <v>0</v>
      </c>
    </row>
    <row r="21" spans="1:10" x14ac:dyDescent="0.25">
      <c r="A21" s="76" t="s">
        <v>9</v>
      </c>
      <c r="B21" s="69"/>
      <c r="C21" s="69"/>
      <c r="D21" s="69"/>
      <c r="E21" s="69"/>
      <c r="F21" s="37">
        <v>0</v>
      </c>
      <c r="G21" s="37">
        <v>0</v>
      </c>
      <c r="H21" s="37">
        <v>0</v>
      </c>
      <c r="I21" s="37">
        <v>0</v>
      </c>
      <c r="J21" s="37">
        <v>0</v>
      </c>
    </row>
    <row r="22" spans="1:10" ht="18" x14ac:dyDescent="0.25">
      <c r="A22" s="19"/>
      <c r="B22" s="6"/>
      <c r="C22" s="6"/>
      <c r="D22" s="6"/>
      <c r="E22" s="6"/>
      <c r="F22" s="6"/>
      <c r="G22" s="6"/>
      <c r="H22" s="6"/>
      <c r="I22" s="6"/>
      <c r="J22" s="6"/>
    </row>
    <row r="23" spans="1:10" ht="18" customHeight="1" x14ac:dyDescent="0.25">
      <c r="A23" s="66" t="s">
        <v>47</v>
      </c>
      <c r="B23" s="67"/>
      <c r="C23" s="67"/>
      <c r="D23" s="67"/>
      <c r="E23" s="67"/>
      <c r="F23" s="67"/>
      <c r="G23" s="67"/>
    </row>
    <row r="24" spans="1:10" ht="18" x14ac:dyDescent="0.25">
      <c r="A24" s="19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5">
      <c r="A25" s="25"/>
      <c r="B25" s="26"/>
      <c r="C25" s="26"/>
      <c r="D25" s="27"/>
      <c r="E25" s="28"/>
      <c r="F25" s="17" t="s">
        <v>49</v>
      </c>
      <c r="G25" s="18" t="s">
        <v>50</v>
      </c>
      <c r="H25" s="18" t="s">
        <v>82</v>
      </c>
      <c r="I25" s="18" t="s">
        <v>83</v>
      </c>
      <c r="J25" s="18" t="s">
        <v>84</v>
      </c>
    </row>
    <row r="26" spans="1:10" x14ac:dyDescent="0.25">
      <c r="A26" s="79" t="s">
        <v>42</v>
      </c>
      <c r="B26" s="80"/>
      <c r="C26" s="80"/>
      <c r="D26" s="80"/>
      <c r="E26" s="81"/>
      <c r="F26" s="45">
        <v>0</v>
      </c>
      <c r="G26" s="46">
        <v>0</v>
      </c>
      <c r="H26" s="46">
        <v>0</v>
      </c>
      <c r="I26" s="46">
        <v>0</v>
      </c>
      <c r="J26" s="46">
        <v>0</v>
      </c>
    </row>
    <row r="27" spans="1:10" ht="30" customHeight="1" x14ac:dyDescent="0.25">
      <c r="A27" s="82" t="s">
        <v>6</v>
      </c>
      <c r="B27" s="83"/>
      <c r="C27" s="83"/>
      <c r="D27" s="83"/>
      <c r="E27" s="84"/>
      <c r="F27" s="38">
        <v>14788.76</v>
      </c>
      <c r="G27" s="39">
        <v>14788.76</v>
      </c>
      <c r="H27" s="39">
        <v>14788.76</v>
      </c>
      <c r="I27" s="39">
        <v>14788.76</v>
      </c>
      <c r="J27" s="39">
        <v>12113.71</v>
      </c>
    </row>
    <row r="30" spans="1:10" x14ac:dyDescent="0.25">
      <c r="A30" s="64" t="s">
        <v>10</v>
      </c>
      <c r="B30" s="65"/>
      <c r="C30" s="65"/>
      <c r="D30" s="65"/>
      <c r="E30" s="65"/>
      <c r="F30" s="44">
        <f>F21+F27</f>
        <v>14788.76</v>
      </c>
      <c r="G30" s="44">
        <f>G21+G27</f>
        <v>14788.76</v>
      </c>
      <c r="H30" s="44">
        <f>H21+H27</f>
        <v>14788.76</v>
      </c>
      <c r="I30" s="44">
        <f>I21+I27</f>
        <v>14788.76</v>
      </c>
      <c r="J30" s="44">
        <f>J21+J27</f>
        <v>12113.71</v>
      </c>
    </row>
    <row r="31" spans="1:10" ht="11.25" customHeight="1" x14ac:dyDescent="0.25">
      <c r="A31" s="14"/>
      <c r="B31" s="15"/>
      <c r="C31" s="15"/>
      <c r="D31" s="15"/>
      <c r="E31" s="15"/>
      <c r="F31" s="16"/>
      <c r="G31" s="16"/>
      <c r="H31" s="16"/>
      <c r="I31" s="16"/>
      <c r="J31" s="16"/>
    </row>
    <row r="32" spans="1:10" ht="8.25" customHeight="1" x14ac:dyDescent="0.25"/>
    <row r="33" spans="1:7" ht="42" customHeight="1" x14ac:dyDescent="0.25">
      <c r="A33" s="77" t="s">
        <v>43</v>
      </c>
      <c r="B33" s="78"/>
      <c r="C33" s="78"/>
      <c r="D33" s="78"/>
      <c r="E33" s="78"/>
      <c r="F33" s="78"/>
      <c r="G33" s="78"/>
    </row>
  </sheetData>
  <mergeCells count="18">
    <mergeCell ref="A33:G33"/>
    <mergeCell ref="A23:G23"/>
    <mergeCell ref="A30:E30"/>
    <mergeCell ref="A26:E26"/>
    <mergeCell ref="A27:E27"/>
    <mergeCell ref="A19:E19"/>
    <mergeCell ref="A20:E20"/>
    <mergeCell ref="A21:E21"/>
    <mergeCell ref="A13:E13"/>
    <mergeCell ref="A14:E14"/>
    <mergeCell ref="A12:E12"/>
    <mergeCell ref="A5:G5"/>
    <mergeCell ref="A16:G16"/>
    <mergeCell ref="A1:G1"/>
    <mergeCell ref="A3:G3"/>
    <mergeCell ref="A8:E8"/>
    <mergeCell ref="A9:E9"/>
    <mergeCell ref="A10:E10"/>
  </mergeCell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3"/>
  <sheetViews>
    <sheetView topLeftCell="A26" workbookViewId="0">
      <selection activeCell="D53" sqref="D5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.42578125" customWidth="1"/>
    <col min="4" max="4" width="27.5703125" customWidth="1"/>
    <col min="5" max="5" width="19" customWidth="1"/>
    <col min="6" max="6" width="19.28515625" customWidth="1"/>
    <col min="7" max="7" width="18" customWidth="1"/>
    <col min="8" max="8" width="19.42578125" customWidth="1"/>
    <col min="9" max="9" width="21" customWidth="1"/>
    <col min="11" max="11" width="11.7109375" bestFit="1" customWidth="1"/>
  </cols>
  <sheetData>
    <row r="1" spans="1:9" ht="60" customHeight="1" x14ac:dyDescent="0.25">
      <c r="A1" s="66" t="s">
        <v>51</v>
      </c>
      <c r="B1" s="66"/>
      <c r="C1" s="66"/>
      <c r="D1" s="66"/>
      <c r="E1" s="66"/>
      <c r="F1" s="66"/>
    </row>
    <row r="2" spans="1:9" ht="18" customHeigh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ht="15.75" x14ac:dyDescent="0.25">
      <c r="A3" s="66" t="s">
        <v>32</v>
      </c>
      <c r="B3" s="66"/>
      <c r="C3" s="66"/>
      <c r="D3" s="66"/>
      <c r="E3" s="66"/>
      <c r="F3" s="66"/>
    </row>
    <row r="4" spans="1:9" ht="18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25">
      <c r="A5" s="66"/>
      <c r="B5" s="67"/>
      <c r="C5" s="67"/>
      <c r="D5" s="67"/>
      <c r="E5" s="67"/>
      <c r="F5" s="67"/>
    </row>
    <row r="6" spans="1:9" ht="18" x14ac:dyDescent="0.25">
      <c r="A6" s="3"/>
      <c r="B6" s="3"/>
      <c r="C6" s="3"/>
      <c r="D6" s="3"/>
      <c r="E6" s="3"/>
      <c r="F6" s="3"/>
      <c r="G6" s="3"/>
      <c r="H6" s="3"/>
      <c r="I6" s="3"/>
    </row>
    <row r="7" spans="1:9" ht="15.75" x14ac:dyDescent="0.25">
      <c r="A7" s="66" t="s">
        <v>1</v>
      </c>
      <c r="B7" s="85"/>
      <c r="C7" s="85"/>
      <c r="D7" s="85"/>
      <c r="E7" s="85"/>
      <c r="F7" s="85"/>
    </row>
    <row r="8" spans="1:9" ht="18" x14ac:dyDescent="0.25">
      <c r="A8" s="3"/>
      <c r="B8" s="3"/>
      <c r="C8" s="3"/>
      <c r="D8" s="3"/>
      <c r="E8" s="3"/>
      <c r="F8" s="33"/>
      <c r="G8" s="33"/>
      <c r="H8" s="33"/>
      <c r="I8" s="33"/>
    </row>
    <row r="9" spans="1:9" x14ac:dyDescent="0.25">
      <c r="A9" s="18" t="s">
        <v>13</v>
      </c>
      <c r="B9" s="17" t="s">
        <v>14</v>
      </c>
      <c r="C9" s="17" t="s">
        <v>15</v>
      </c>
      <c r="D9" s="17" t="s">
        <v>11</v>
      </c>
      <c r="E9" s="17" t="s">
        <v>49</v>
      </c>
      <c r="F9" s="18" t="s">
        <v>50</v>
      </c>
      <c r="G9" s="18" t="s">
        <v>82</v>
      </c>
      <c r="H9" s="18" t="s">
        <v>83</v>
      </c>
      <c r="I9" s="18" t="s">
        <v>84</v>
      </c>
    </row>
    <row r="10" spans="1:9" x14ac:dyDescent="0.25">
      <c r="A10" s="60"/>
      <c r="B10" s="61"/>
      <c r="C10" s="61"/>
      <c r="D10" s="24" t="s">
        <v>85</v>
      </c>
      <c r="E10" s="62">
        <f>E11+E27</f>
        <v>1024089.41</v>
      </c>
      <c r="F10" s="62">
        <f>F11+F27</f>
        <v>1032857.3200000001</v>
      </c>
      <c r="G10" s="62">
        <f t="shared" ref="G10:H10" si="0">G11+G27</f>
        <v>1032857.3200000001</v>
      </c>
      <c r="H10" s="62">
        <f t="shared" si="0"/>
        <v>1032857.3200000001</v>
      </c>
      <c r="I10" s="62">
        <f>I11+I27</f>
        <v>1185678.6500000001</v>
      </c>
    </row>
    <row r="11" spans="1:9" ht="15.75" customHeight="1" x14ac:dyDescent="0.25">
      <c r="A11" s="7">
        <v>6</v>
      </c>
      <c r="B11" s="7"/>
      <c r="C11" s="7"/>
      <c r="D11" s="7" t="s">
        <v>16</v>
      </c>
      <c r="E11" s="47">
        <f>E12+E15+E17+E19+E22</f>
        <v>1009300.65</v>
      </c>
      <c r="F11" s="47">
        <f>F12+F15+F17+F19+F22</f>
        <v>1018068.56</v>
      </c>
      <c r="G11" s="47">
        <f>G12+G15+G17+G19+G22</f>
        <v>1018068.56</v>
      </c>
      <c r="H11" s="47">
        <f>H12+H15+H17+H19+H22</f>
        <v>1018068.56</v>
      </c>
      <c r="I11" s="47">
        <f>I12+I15+I17+I19+I22</f>
        <v>1173564.9400000002</v>
      </c>
    </row>
    <row r="12" spans="1:9" ht="38.25" x14ac:dyDescent="0.25">
      <c r="A12" s="7"/>
      <c r="B12" s="7">
        <v>63</v>
      </c>
      <c r="C12" s="11"/>
      <c r="D12" s="7" t="s">
        <v>44</v>
      </c>
      <c r="E12" s="51">
        <f>E13+E14</f>
        <v>933816</v>
      </c>
      <c r="F12" s="51">
        <f>F13+F14</f>
        <v>937316</v>
      </c>
      <c r="G12" s="51">
        <f>G13+G14</f>
        <v>937316</v>
      </c>
      <c r="H12" s="51">
        <f>H13+H14</f>
        <v>937316</v>
      </c>
      <c r="I12" s="51">
        <f>I13+I14</f>
        <v>1059399.49</v>
      </c>
    </row>
    <row r="13" spans="1:9" x14ac:dyDescent="0.25">
      <c r="A13" s="8"/>
      <c r="B13" s="8"/>
      <c r="C13" s="9" t="s">
        <v>95</v>
      </c>
      <c r="D13" s="9" t="s">
        <v>69</v>
      </c>
      <c r="E13" s="49">
        <v>925766</v>
      </c>
      <c r="F13" s="49">
        <v>925766</v>
      </c>
      <c r="G13" s="49">
        <v>925766</v>
      </c>
      <c r="H13" s="49">
        <v>925766</v>
      </c>
      <c r="I13" s="49">
        <v>1052450.04</v>
      </c>
    </row>
    <row r="14" spans="1:9" ht="25.5" x14ac:dyDescent="0.25">
      <c r="A14" s="8"/>
      <c r="B14" s="8"/>
      <c r="C14" s="9" t="s">
        <v>96</v>
      </c>
      <c r="D14" s="12" t="s">
        <v>52</v>
      </c>
      <c r="E14" s="49">
        <v>8050</v>
      </c>
      <c r="F14" s="49">
        <v>11550</v>
      </c>
      <c r="G14" s="49">
        <v>11550</v>
      </c>
      <c r="H14" s="49">
        <v>11550</v>
      </c>
      <c r="I14" s="49">
        <v>6949.45</v>
      </c>
    </row>
    <row r="15" spans="1:9" x14ac:dyDescent="0.25">
      <c r="A15" s="8"/>
      <c r="B15" s="22">
        <v>64</v>
      </c>
      <c r="C15" s="9"/>
      <c r="D15" s="22" t="s">
        <v>53</v>
      </c>
      <c r="E15" s="47">
        <f>E16</f>
        <v>0.15</v>
      </c>
      <c r="F15" s="47">
        <f>F16</f>
        <v>0.15</v>
      </c>
      <c r="G15" s="47">
        <f>G16</f>
        <v>0.15</v>
      </c>
      <c r="H15" s="47">
        <f>H16</f>
        <v>0.15</v>
      </c>
      <c r="I15" s="47">
        <f>I16</f>
        <v>0.06</v>
      </c>
    </row>
    <row r="16" spans="1:9" x14ac:dyDescent="0.25">
      <c r="A16" s="8"/>
      <c r="B16" s="22"/>
      <c r="C16" s="9" t="s">
        <v>97</v>
      </c>
      <c r="D16" s="9" t="s">
        <v>39</v>
      </c>
      <c r="E16" s="49">
        <v>0.15</v>
      </c>
      <c r="F16" s="49">
        <v>0.15</v>
      </c>
      <c r="G16" s="49">
        <v>0.15</v>
      </c>
      <c r="H16" s="49">
        <v>0.15</v>
      </c>
      <c r="I16" s="49">
        <v>0.06</v>
      </c>
    </row>
    <row r="17" spans="1:11" ht="51" x14ac:dyDescent="0.25">
      <c r="A17" s="8"/>
      <c r="B17" s="22">
        <v>65</v>
      </c>
      <c r="C17" s="9"/>
      <c r="D17" s="52" t="s">
        <v>54</v>
      </c>
      <c r="E17" s="51">
        <f>E18</f>
        <v>520</v>
      </c>
      <c r="F17" s="51">
        <f>F18</f>
        <v>520</v>
      </c>
      <c r="G17" s="51">
        <f>G18</f>
        <v>520</v>
      </c>
      <c r="H17" s="51">
        <f>H18</f>
        <v>520</v>
      </c>
      <c r="I17" s="51">
        <f>I18</f>
        <v>0</v>
      </c>
    </row>
    <row r="18" spans="1:11" ht="17.25" customHeight="1" x14ac:dyDescent="0.25">
      <c r="A18" s="8"/>
      <c r="B18" s="22"/>
      <c r="C18" s="9" t="s">
        <v>98</v>
      </c>
      <c r="D18" s="12" t="s">
        <v>55</v>
      </c>
      <c r="E18" s="49">
        <v>520</v>
      </c>
      <c r="F18" s="49">
        <v>520</v>
      </c>
      <c r="G18" s="49">
        <v>520</v>
      </c>
      <c r="H18" s="49">
        <v>520</v>
      </c>
      <c r="I18" s="49">
        <v>0</v>
      </c>
    </row>
    <row r="19" spans="1:11" ht="25.5" customHeight="1" x14ac:dyDescent="0.25">
      <c r="A19" s="8"/>
      <c r="B19" s="22">
        <v>66</v>
      </c>
      <c r="C19" s="9"/>
      <c r="D19" s="52" t="s">
        <v>56</v>
      </c>
      <c r="E19" s="51">
        <f>E20+E21</f>
        <v>8172</v>
      </c>
      <c r="F19" s="51">
        <f>F20+F21</f>
        <v>11672</v>
      </c>
      <c r="G19" s="51">
        <f>G20+G21</f>
        <v>11672</v>
      </c>
      <c r="H19" s="51">
        <f>H20+H21</f>
        <v>11672</v>
      </c>
      <c r="I19" s="51">
        <f>I20+I21</f>
        <v>3964.37</v>
      </c>
    </row>
    <row r="20" spans="1:11" ht="18" customHeight="1" x14ac:dyDescent="0.25">
      <c r="A20" s="8"/>
      <c r="B20" s="22"/>
      <c r="C20" s="9" t="s">
        <v>97</v>
      </c>
      <c r="D20" s="9" t="s">
        <v>39</v>
      </c>
      <c r="E20" s="49">
        <v>5172</v>
      </c>
      <c r="F20" s="49">
        <v>8672</v>
      </c>
      <c r="G20" s="49">
        <v>8672</v>
      </c>
      <c r="H20" s="49">
        <v>8672</v>
      </c>
      <c r="I20" s="49">
        <v>1404.37</v>
      </c>
    </row>
    <row r="21" spans="1:11" ht="17.25" customHeight="1" x14ac:dyDescent="0.25">
      <c r="A21" s="8"/>
      <c r="B21" s="22"/>
      <c r="C21" s="9" t="s">
        <v>99</v>
      </c>
      <c r="D21" s="9" t="s">
        <v>57</v>
      </c>
      <c r="E21" s="49">
        <v>3000</v>
      </c>
      <c r="F21" s="49">
        <v>3000</v>
      </c>
      <c r="G21" s="49">
        <v>3000</v>
      </c>
      <c r="H21" s="49">
        <v>3000</v>
      </c>
      <c r="I21" s="49">
        <v>2560</v>
      </c>
    </row>
    <row r="22" spans="1:11" ht="42" customHeight="1" x14ac:dyDescent="0.25">
      <c r="A22" s="8"/>
      <c r="B22" s="22">
        <v>67</v>
      </c>
      <c r="C22" s="48"/>
      <c r="D22" s="7" t="s">
        <v>45</v>
      </c>
      <c r="E22" s="47">
        <f>E23+E24+E26</f>
        <v>66792.5</v>
      </c>
      <c r="F22" s="47">
        <f>F23+F24+F26</f>
        <v>68560.41</v>
      </c>
      <c r="G22" s="47">
        <f>G23+G24+G26</f>
        <v>68560.41</v>
      </c>
      <c r="H22" s="47">
        <f>H23+H24+H26</f>
        <v>68560.41</v>
      </c>
      <c r="I22" s="47">
        <f>SUM(I23:I26)</f>
        <v>110201.01999999999</v>
      </c>
    </row>
    <row r="23" spans="1:11" x14ac:dyDescent="0.25">
      <c r="A23" s="11"/>
      <c r="B23" s="11"/>
      <c r="C23" s="9" t="s">
        <v>100</v>
      </c>
      <c r="D23" s="9" t="s">
        <v>17</v>
      </c>
      <c r="E23" s="49">
        <v>13198.2</v>
      </c>
      <c r="F23" s="49">
        <v>13198.2</v>
      </c>
      <c r="G23" s="49">
        <v>13198.2</v>
      </c>
      <c r="H23" s="49">
        <v>13198.2</v>
      </c>
      <c r="I23" s="49">
        <v>27771.27</v>
      </c>
    </row>
    <row r="24" spans="1:11" ht="16.5" customHeight="1" x14ac:dyDescent="0.25">
      <c r="A24" s="22"/>
      <c r="B24" s="22"/>
      <c r="C24" s="9" t="s">
        <v>101</v>
      </c>
      <c r="D24" s="12" t="s">
        <v>58</v>
      </c>
      <c r="E24" s="49">
        <v>34278.300000000003</v>
      </c>
      <c r="F24" s="49">
        <v>36046.21</v>
      </c>
      <c r="G24" s="49">
        <v>36046.21</v>
      </c>
      <c r="H24" s="49">
        <v>36046.21</v>
      </c>
      <c r="I24" s="49">
        <v>48601.62</v>
      </c>
    </row>
    <row r="25" spans="1:11" ht="28.5" customHeight="1" x14ac:dyDescent="0.25">
      <c r="A25" s="22"/>
      <c r="B25" s="22"/>
      <c r="C25" s="9" t="s">
        <v>109</v>
      </c>
      <c r="D25" s="31" t="s">
        <v>107</v>
      </c>
      <c r="E25" s="49">
        <v>0</v>
      </c>
      <c r="F25" s="49">
        <v>0</v>
      </c>
      <c r="G25" s="49">
        <v>0</v>
      </c>
      <c r="H25" s="49">
        <v>0</v>
      </c>
      <c r="I25" s="49">
        <v>40</v>
      </c>
    </row>
    <row r="26" spans="1:11" ht="25.5" x14ac:dyDescent="0.25">
      <c r="A26" s="8"/>
      <c r="B26" s="8"/>
      <c r="C26" s="9" t="s">
        <v>102</v>
      </c>
      <c r="D26" s="12" t="s">
        <v>108</v>
      </c>
      <c r="E26" s="49">
        <v>19316</v>
      </c>
      <c r="F26" s="49">
        <v>19316</v>
      </c>
      <c r="G26" s="49">
        <v>19316</v>
      </c>
      <c r="H26" s="49">
        <v>19316</v>
      </c>
      <c r="I26" s="49">
        <v>33788.129999999997</v>
      </c>
      <c r="K26" s="53"/>
    </row>
    <row r="27" spans="1:11" x14ac:dyDescent="0.25">
      <c r="A27" s="63">
        <v>9</v>
      </c>
      <c r="B27" s="7"/>
      <c r="C27" s="22"/>
      <c r="D27" s="22" t="s">
        <v>59</v>
      </c>
      <c r="E27" s="47">
        <f t="shared" ref="E27:I28" si="1">E28</f>
        <v>14788.76</v>
      </c>
      <c r="F27" s="47">
        <f t="shared" si="1"/>
        <v>14788.76</v>
      </c>
      <c r="G27" s="47">
        <f t="shared" si="1"/>
        <v>14788.76</v>
      </c>
      <c r="H27" s="47">
        <f t="shared" si="1"/>
        <v>14788.76</v>
      </c>
      <c r="I27" s="47">
        <f t="shared" si="1"/>
        <v>12113.71</v>
      </c>
    </row>
    <row r="28" spans="1:11" x14ac:dyDescent="0.25">
      <c r="A28" s="7"/>
      <c r="B28" s="7">
        <v>92</v>
      </c>
      <c r="C28" s="22"/>
      <c r="D28" s="22" t="s">
        <v>60</v>
      </c>
      <c r="E28" s="47">
        <f t="shared" si="1"/>
        <v>14788.76</v>
      </c>
      <c r="F28" s="47">
        <f t="shared" si="1"/>
        <v>14788.76</v>
      </c>
      <c r="G28" s="47">
        <f t="shared" si="1"/>
        <v>14788.76</v>
      </c>
      <c r="H28" s="47">
        <f t="shared" si="1"/>
        <v>14788.76</v>
      </c>
      <c r="I28" s="47">
        <f t="shared" si="1"/>
        <v>12113.71</v>
      </c>
    </row>
    <row r="29" spans="1:11" ht="25.5" x14ac:dyDescent="0.25">
      <c r="A29" s="7"/>
      <c r="B29" s="7"/>
      <c r="C29" s="9" t="s">
        <v>103</v>
      </c>
      <c r="D29" s="12" t="s">
        <v>110</v>
      </c>
      <c r="E29" s="49">
        <v>14788.76</v>
      </c>
      <c r="F29" s="49">
        <v>14788.76</v>
      </c>
      <c r="G29" s="49">
        <v>14788.76</v>
      </c>
      <c r="H29" s="49">
        <v>14788.76</v>
      </c>
      <c r="I29" s="49">
        <v>12113.71</v>
      </c>
    </row>
    <row r="30" spans="1:11" ht="18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11" x14ac:dyDescent="0.25">
      <c r="A31" s="18" t="s">
        <v>13</v>
      </c>
      <c r="B31" s="17" t="s">
        <v>14</v>
      </c>
      <c r="C31" s="17" t="s">
        <v>15</v>
      </c>
      <c r="D31" s="17" t="s">
        <v>19</v>
      </c>
      <c r="E31" s="17" t="s">
        <v>49</v>
      </c>
      <c r="F31" s="18" t="s">
        <v>50</v>
      </c>
      <c r="G31" s="18" t="s">
        <v>82</v>
      </c>
      <c r="H31" s="18" t="s">
        <v>83</v>
      </c>
      <c r="I31" s="18" t="s">
        <v>84</v>
      </c>
    </row>
    <row r="32" spans="1:11" x14ac:dyDescent="0.25">
      <c r="A32" s="60"/>
      <c r="B32" s="61"/>
      <c r="C32" s="61"/>
      <c r="D32" s="24" t="s">
        <v>86</v>
      </c>
      <c r="E32" s="62">
        <f>E33+E49</f>
        <v>1024089.4099999999</v>
      </c>
      <c r="F32" s="62">
        <f t="shared" ref="F32:I32" si="2">F33+F49</f>
        <v>1032857.32</v>
      </c>
      <c r="G32" s="62">
        <f t="shared" si="2"/>
        <v>1032857.32</v>
      </c>
      <c r="H32" s="62">
        <f t="shared" si="2"/>
        <v>1032857.32</v>
      </c>
      <c r="I32" s="62">
        <f t="shared" si="2"/>
        <v>1185678.6499999999</v>
      </c>
    </row>
    <row r="33" spans="1:10" ht="15.75" customHeight="1" x14ac:dyDescent="0.25">
      <c r="A33" s="7">
        <v>3</v>
      </c>
      <c r="B33" s="7"/>
      <c r="C33" s="7"/>
      <c r="D33" s="7" t="s">
        <v>20</v>
      </c>
      <c r="E33" s="47">
        <f>E34+E38</f>
        <v>1020289.4099999999</v>
      </c>
      <c r="F33" s="47">
        <f>F34+F38</f>
        <v>1029057.32</v>
      </c>
      <c r="G33" s="47">
        <f>G34+G38</f>
        <v>1029057.32</v>
      </c>
      <c r="H33" s="47">
        <f>H34+H38</f>
        <v>1029057.32</v>
      </c>
      <c r="I33" s="47">
        <f>I34+I38</f>
        <v>1160609.25</v>
      </c>
    </row>
    <row r="34" spans="1:10" ht="15.75" customHeight="1" x14ac:dyDescent="0.25">
      <c r="A34" s="7"/>
      <c r="B34" s="11">
        <v>31</v>
      </c>
      <c r="C34" s="11"/>
      <c r="D34" s="11" t="s">
        <v>21</v>
      </c>
      <c r="E34" s="47">
        <f>E35+E36+E37</f>
        <v>828354.2</v>
      </c>
      <c r="F34" s="47">
        <f>F35+F36+F37</f>
        <v>828354.2</v>
      </c>
      <c r="G34" s="47">
        <f>G35+G36+G37</f>
        <v>828354.2</v>
      </c>
      <c r="H34" s="47">
        <f>H35+H36+H37</f>
        <v>828354.2</v>
      </c>
      <c r="I34" s="47">
        <f>I35+I36+I37</f>
        <v>968760.08</v>
      </c>
      <c r="J34" s="32"/>
    </row>
    <row r="35" spans="1:10" ht="15.75" customHeight="1" x14ac:dyDescent="0.25">
      <c r="A35" s="7"/>
      <c r="B35" s="11"/>
      <c r="C35" s="9" t="s">
        <v>100</v>
      </c>
      <c r="D35" s="9" t="s">
        <v>17</v>
      </c>
      <c r="E35" s="49">
        <v>12758.2</v>
      </c>
      <c r="F35" s="49">
        <v>12758.2</v>
      </c>
      <c r="G35" s="49">
        <v>12758.2</v>
      </c>
      <c r="H35" s="49">
        <v>12758.2</v>
      </c>
      <c r="I35" s="49">
        <v>22506.87</v>
      </c>
      <c r="J35" s="32"/>
    </row>
    <row r="36" spans="1:10" ht="15.75" customHeight="1" x14ac:dyDescent="0.25">
      <c r="A36" s="7"/>
      <c r="B36" s="11"/>
      <c r="C36" s="9" t="s">
        <v>95</v>
      </c>
      <c r="D36" s="9" t="s">
        <v>69</v>
      </c>
      <c r="E36" s="54">
        <v>796460</v>
      </c>
      <c r="F36" s="49">
        <v>796460</v>
      </c>
      <c r="G36" s="49">
        <v>796460</v>
      </c>
      <c r="H36" s="49">
        <v>796460</v>
      </c>
      <c r="I36" s="49">
        <v>912483.08</v>
      </c>
      <c r="J36" s="32"/>
    </row>
    <row r="37" spans="1:10" ht="24.75" customHeight="1" x14ac:dyDescent="0.25">
      <c r="A37" s="7"/>
      <c r="B37" s="11"/>
      <c r="C37" s="9" t="s">
        <v>102</v>
      </c>
      <c r="D37" s="12" t="s">
        <v>108</v>
      </c>
      <c r="E37" s="49">
        <v>19136</v>
      </c>
      <c r="F37" s="49">
        <v>19136</v>
      </c>
      <c r="G37" s="49">
        <v>19136</v>
      </c>
      <c r="H37" s="49">
        <v>19136</v>
      </c>
      <c r="I37" s="49">
        <v>33770.129999999997</v>
      </c>
      <c r="J37" s="32"/>
    </row>
    <row r="38" spans="1:10" x14ac:dyDescent="0.25">
      <c r="A38" s="8"/>
      <c r="B38" s="22">
        <v>32</v>
      </c>
      <c r="C38" s="48"/>
      <c r="D38" s="22" t="s">
        <v>35</v>
      </c>
      <c r="E38" s="47">
        <f>E39+E45+E47+E41+E40+E42+E43+E48+E46</f>
        <v>191935.21000000002</v>
      </c>
      <c r="F38" s="47">
        <f>F39+F45+F47+F41+F40+F42+F43+F48+F46</f>
        <v>200703.12</v>
      </c>
      <c r="G38" s="47">
        <f>G39+G45+G47+G41+G40+G42+G43+G48+G46</f>
        <v>200703.12</v>
      </c>
      <c r="H38" s="47">
        <f>H39+H45+H47+H41+H40+H42+H43+H48+H46</f>
        <v>200703.12</v>
      </c>
      <c r="I38" s="47">
        <f>SUM(I39:I48)</f>
        <v>191849.17000000004</v>
      </c>
    </row>
    <row r="39" spans="1:10" x14ac:dyDescent="0.25">
      <c r="A39" s="8"/>
      <c r="B39" s="8"/>
      <c r="C39" s="9" t="s">
        <v>100</v>
      </c>
      <c r="D39" s="9" t="s">
        <v>17</v>
      </c>
      <c r="E39" s="49">
        <f>320+120</f>
        <v>440</v>
      </c>
      <c r="F39" s="49">
        <v>440</v>
      </c>
      <c r="G39" s="49">
        <v>440</v>
      </c>
      <c r="H39" s="49">
        <v>440</v>
      </c>
      <c r="I39" s="49">
        <v>5264.4</v>
      </c>
    </row>
    <row r="40" spans="1:10" x14ac:dyDescent="0.25">
      <c r="A40" s="8"/>
      <c r="B40" s="8"/>
      <c r="C40" s="9" t="s">
        <v>101</v>
      </c>
      <c r="D40" s="12" t="s">
        <v>58</v>
      </c>
      <c r="E40" s="49">
        <f>26178.3+8000</f>
        <v>34178.300000000003</v>
      </c>
      <c r="F40" s="49">
        <v>35946.21</v>
      </c>
      <c r="G40" s="49">
        <v>35946.21</v>
      </c>
      <c r="H40" s="49">
        <v>35946.21</v>
      </c>
      <c r="I40" s="49">
        <v>41297.56</v>
      </c>
      <c r="J40" s="32"/>
    </row>
    <row r="41" spans="1:10" x14ac:dyDescent="0.25">
      <c r="A41" s="8"/>
      <c r="B41" s="8"/>
      <c r="C41" s="9" t="s">
        <v>97</v>
      </c>
      <c r="D41" s="9" t="s">
        <v>39</v>
      </c>
      <c r="E41" s="49">
        <f>4130.15+1042</f>
        <v>5172.1499999999996</v>
      </c>
      <c r="F41" s="49">
        <v>8672.15</v>
      </c>
      <c r="G41" s="49">
        <v>8672.15</v>
      </c>
      <c r="H41" s="49">
        <v>8672.15</v>
      </c>
      <c r="I41" s="49">
        <v>1404.43</v>
      </c>
      <c r="J41" s="32"/>
    </row>
    <row r="42" spans="1:10" x14ac:dyDescent="0.25">
      <c r="A42" s="8"/>
      <c r="B42" s="8"/>
      <c r="C42" s="9" t="s">
        <v>98</v>
      </c>
      <c r="D42" s="12" t="s">
        <v>55</v>
      </c>
      <c r="E42" s="49">
        <v>520</v>
      </c>
      <c r="F42" s="49">
        <v>520</v>
      </c>
      <c r="G42" s="49">
        <v>520</v>
      </c>
      <c r="H42" s="49">
        <v>520</v>
      </c>
      <c r="I42" s="49">
        <v>0</v>
      </c>
      <c r="J42" s="32"/>
    </row>
    <row r="43" spans="1:10" ht="25.5" x14ac:dyDescent="0.25">
      <c r="A43" s="8"/>
      <c r="B43" s="8"/>
      <c r="C43" s="9" t="s">
        <v>103</v>
      </c>
      <c r="D43" s="12" t="s">
        <v>110</v>
      </c>
      <c r="E43" s="49">
        <v>14788.76</v>
      </c>
      <c r="F43" s="49">
        <v>14788.76</v>
      </c>
      <c r="G43" s="49">
        <v>14788.76</v>
      </c>
      <c r="H43" s="49">
        <v>14788.76</v>
      </c>
      <c r="I43" s="49">
        <v>2717.94</v>
      </c>
      <c r="J43" s="32"/>
    </row>
    <row r="44" spans="1:10" ht="25.5" x14ac:dyDescent="0.25">
      <c r="A44" s="8"/>
      <c r="B44" s="8"/>
      <c r="C44" s="9" t="s">
        <v>109</v>
      </c>
      <c r="D44" s="31" t="s">
        <v>107</v>
      </c>
      <c r="E44" s="49">
        <v>0</v>
      </c>
      <c r="F44" s="49">
        <v>0</v>
      </c>
      <c r="G44" s="49">
        <v>0</v>
      </c>
      <c r="H44" s="49">
        <v>0</v>
      </c>
      <c r="I44" s="49">
        <v>40</v>
      </c>
      <c r="J44" s="32"/>
    </row>
    <row r="45" spans="1:10" x14ac:dyDescent="0.25">
      <c r="A45" s="8"/>
      <c r="B45" s="8"/>
      <c r="C45" s="9" t="s">
        <v>95</v>
      </c>
      <c r="D45" s="9" t="s">
        <v>69</v>
      </c>
      <c r="E45" s="49">
        <f>22090+103516</f>
        <v>125606</v>
      </c>
      <c r="F45" s="49">
        <v>125606</v>
      </c>
      <c r="G45" s="49">
        <v>125606</v>
      </c>
      <c r="H45" s="49">
        <v>125606</v>
      </c>
      <c r="I45" s="49">
        <v>131597.39000000001</v>
      </c>
      <c r="J45" s="32"/>
    </row>
    <row r="46" spans="1:10" ht="25.5" x14ac:dyDescent="0.25">
      <c r="A46" s="8"/>
      <c r="B46" s="8"/>
      <c r="C46" s="9" t="s">
        <v>102</v>
      </c>
      <c r="D46" s="12" t="s">
        <v>108</v>
      </c>
      <c r="E46" s="49">
        <v>180</v>
      </c>
      <c r="F46" s="49">
        <v>180</v>
      </c>
      <c r="G46" s="49">
        <v>180</v>
      </c>
      <c r="H46" s="49">
        <v>180</v>
      </c>
      <c r="I46" s="49">
        <v>18</v>
      </c>
      <c r="J46" s="32"/>
    </row>
    <row r="47" spans="1:10" ht="26.25" customHeight="1" x14ac:dyDescent="0.25">
      <c r="A47" s="8"/>
      <c r="B47" s="8"/>
      <c r="C47" s="9" t="s">
        <v>96</v>
      </c>
      <c r="D47" s="12" t="s">
        <v>52</v>
      </c>
      <c r="E47" s="49">
        <f>1400+6650</f>
        <v>8050</v>
      </c>
      <c r="F47" s="49">
        <v>11550</v>
      </c>
      <c r="G47" s="49">
        <v>11550</v>
      </c>
      <c r="H47" s="49">
        <v>11550</v>
      </c>
      <c r="I47" s="49">
        <v>6949.45</v>
      </c>
      <c r="J47" s="32"/>
    </row>
    <row r="48" spans="1:10" x14ac:dyDescent="0.25">
      <c r="A48" s="8"/>
      <c r="B48" s="8"/>
      <c r="C48" s="9" t="s">
        <v>99</v>
      </c>
      <c r="D48" s="9" t="s">
        <v>57</v>
      </c>
      <c r="E48" s="49">
        <v>3000</v>
      </c>
      <c r="F48" s="49">
        <v>3000</v>
      </c>
      <c r="G48" s="49">
        <v>3000</v>
      </c>
      <c r="H48" s="49">
        <v>3000</v>
      </c>
      <c r="I48" s="49">
        <v>2560</v>
      </c>
      <c r="J48" s="32"/>
    </row>
    <row r="49" spans="1:10" ht="25.5" x14ac:dyDescent="0.25">
      <c r="A49" s="10">
        <v>4</v>
      </c>
      <c r="B49" s="10"/>
      <c r="C49" s="10"/>
      <c r="D49" s="20" t="s">
        <v>22</v>
      </c>
      <c r="E49" s="47">
        <f>E50</f>
        <v>3800</v>
      </c>
      <c r="F49" s="47">
        <f>F50</f>
        <v>3800</v>
      </c>
      <c r="G49" s="47">
        <f>G50</f>
        <v>3800</v>
      </c>
      <c r="H49" s="47">
        <f>H50</f>
        <v>3800</v>
      </c>
      <c r="I49" s="47">
        <f>I50</f>
        <v>25069.4</v>
      </c>
    </row>
    <row r="50" spans="1:10" ht="25.5" x14ac:dyDescent="0.25">
      <c r="A50" s="11"/>
      <c r="B50" s="11">
        <v>42</v>
      </c>
      <c r="C50" s="11"/>
      <c r="D50" s="21" t="s">
        <v>46</v>
      </c>
      <c r="E50" s="57">
        <f>E51+E53</f>
        <v>3800</v>
      </c>
      <c r="F50" s="57">
        <f>F51+F53</f>
        <v>3800</v>
      </c>
      <c r="G50" s="57">
        <f>G51+G53</f>
        <v>3800</v>
      </c>
      <c r="H50" s="57">
        <f>H51+H53</f>
        <v>3800</v>
      </c>
      <c r="I50" s="57">
        <f>I51+I53+I52</f>
        <v>25069.4</v>
      </c>
    </row>
    <row r="51" spans="1:10" x14ac:dyDescent="0.25">
      <c r="A51" s="11"/>
      <c r="B51" s="11"/>
      <c r="C51" s="9" t="s">
        <v>101</v>
      </c>
      <c r="D51" s="12" t="s">
        <v>58</v>
      </c>
      <c r="E51" s="50">
        <v>100</v>
      </c>
      <c r="F51" s="50">
        <v>100</v>
      </c>
      <c r="G51" s="50">
        <v>100</v>
      </c>
      <c r="H51" s="50">
        <v>100</v>
      </c>
      <c r="I51" s="50">
        <v>7304.06</v>
      </c>
    </row>
    <row r="52" spans="1:10" ht="25.5" x14ac:dyDescent="0.25">
      <c r="A52" s="8"/>
      <c r="B52" s="8"/>
      <c r="C52" s="9" t="s">
        <v>103</v>
      </c>
      <c r="D52" s="12" t="s">
        <v>110</v>
      </c>
      <c r="E52" s="49">
        <v>14788.76</v>
      </c>
      <c r="F52" s="49">
        <v>14788.76</v>
      </c>
      <c r="G52" s="49">
        <v>14788.76</v>
      </c>
      <c r="H52" s="49">
        <v>14788.76</v>
      </c>
      <c r="I52" s="49">
        <v>9395.77</v>
      </c>
      <c r="J52" s="32"/>
    </row>
    <row r="53" spans="1:10" ht="13.9" customHeight="1" x14ac:dyDescent="0.25">
      <c r="A53" s="55"/>
      <c r="B53" s="55"/>
      <c r="C53" s="9" t="s">
        <v>95</v>
      </c>
      <c r="D53" s="9" t="s">
        <v>69</v>
      </c>
      <c r="E53" s="56">
        <v>3700</v>
      </c>
      <c r="F53" s="56">
        <v>3700</v>
      </c>
      <c r="G53" s="56">
        <v>3700</v>
      </c>
      <c r="H53" s="56">
        <v>3700</v>
      </c>
      <c r="I53" s="56">
        <v>8369.57</v>
      </c>
    </row>
  </sheetData>
  <mergeCells count="4">
    <mergeCell ref="A7:F7"/>
    <mergeCell ref="A1:F1"/>
    <mergeCell ref="A3:F3"/>
    <mergeCell ref="A5:F5"/>
  </mergeCells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4"/>
  <sheetViews>
    <sheetView workbookViewId="0">
      <selection activeCell="F13" sqref="F13"/>
    </sheetView>
  </sheetViews>
  <sheetFormatPr defaultRowHeight="15" x14ac:dyDescent="0.25"/>
  <cols>
    <col min="1" max="1" width="37.7109375" customWidth="1"/>
    <col min="2" max="2" width="18.28515625" customWidth="1"/>
    <col min="3" max="3" width="19.140625" customWidth="1"/>
    <col min="4" max="4" width="18.42578125" customWidth="1"/>
    <col min="5" max="5" width="17.28515625" customWidth="1"/>
    <col min="6" max="6" width="17.5703125" customWidth="1"/>
  </cols>
  <sheetData>
    <row r="1" spans="1:7" ht="60" customHeight="1" x14ac:dyDescent="0.25">
      <c r="A1" s="66" t="s">
        <v>51</v>
      </c>
      <c r="B1" s="66"/>
      <c r="C1" s="66"/>
    </row>
    <row r="2" spans="1:7" ht="18" customHeight="1" x14ac:dyDescent="0.25">
      <c r="A2" s="3"/>
      <c r="B2" s="3"/>
      <c r="C2" s="3"/>
    </row>
    <row r="3" spans="1:7" ht="15.75" x14ac:dyDescent="0.25">
      <c r="A3" s="66" t="s">
        <v>32</v>
      </c>
      <c r="B3" s="66"/>
      <c r="C3" s="66"/>
    </row>
    <row r="4" spans="1:7" ht="18" x14ac:dyDescent="0.25">
      <c r="A4" s="3"/>
      <c r="B4" s="3"/>
      <c r="C4" s="3"/>
    </row>
    <row r="5" spans="1:7" ht="18" customHeight="1" x14ac:dyDescent="0.25">
      <c r="A5" s="66" t="s">
        <v>12</v>
      </c>
      <c r="B5" s="67"/>
      <c r="C5" s="67"/>
    </row>
    <row r="6" spans="1:7" ht="18" x14ac:dyDescent="0.25">
      <c r="A6" s="3"/>
      <c r="B6" s="3"/>
      <c r="C6" s="3"/>
    </row>
    <row r="7" spans="1:7" ht="15.75" x14ac:dyDescent="0.25">
      <c r="A7" s="66" t="s">
        <v>23</v>
      </c>
      <c r="B7" s="85"/>
      <c r="C7" s="85"/>
    </row>
    <row r="8" spans="1:7" ht="18" x14ac:dyDescent="0.25">
      <c r="A8" s="3"/>
      <c r="B8" s="3"/>
      <c r="C8" s="3"/>
    </row>
    <row r="9" spans="1:7" ht="25.5" x14ac:dyDescent="0.25">
      <c r="A9" s="18" t="s">
        <v>24</v>
      </c>
      <c r="B9" s="17" t="s">
        <v>49</v>
      </c>
      <c r="C9" s="18" t="s">
        <v>50</v>
      </c>
      <c r="D9" s="18" t="s">
        <v>82</v>
      </c>
      <c r="E9" s="18" t="s">
        <v>83</v>
      </c>
      <c r="F9" s="18" t="s">
        <v>84</v>
      </c>
    </row>
    <row r="10" spans="1:7" ht="15.75" customHeight="1" x14ac:dyDescent="0.25">
      <c r="A10" s="11" t="s">
        <v>25</v>
      </c>
      <c r="B10" s="47">
        <f>B11+B13</f>
        <v>1024089.41</v>
      </c>
      <c r="C10" s="47">
        <f>C11+C13</f>
        <v>1032857.32</v>
      </c>
      <c r="D10" s="47">
        <f>D11+D13</f>
        <v>1032857.32</v>
      </c>
      <c r="E10" s="47">
        <f>E11+E13</f>
        <v>1032857.32</v>
      </c>
      <c r="F10" s="47">
        <f>F11+F13</f>
        <v>1185678.6499999999</v>
      </c>
    </row>
    <row r="11" spans="1:7" ht="15.75" customHeight="1" x14ac:dyDescent="0.25">
      <c r="A11" s="11" t="s">
        <v>26</v>
      </c>
      <c r="B11" s="47">
        <f>B12</f>
        <v>1023569.41</v>
      </c>
      <c r="C11" s="47">
        <f>C12</f>
        <v>1032337.32</v>
      </c>
      <c r="D11" s="47">
        <f>D12</f>
        <v>1032337.32</v>
      </c>
      <c r="E11" s="47">
        <f>E12</f>
        <v>1032337.32</v>
      </c>
      <c r="F11" s="47">
        <f>F12</f>
        <v>1185678.6499999999</v>
      </c>
      <c r="G11" s="32"/>
    </row>
    <row r="12" spans="1:7" ht="25.5" x14ac:dyDescent="0.25">
      <c r="A12" s="12" t="s">
        <v>27</v>
      </c>
      <c r="B12" s="49">
        <v>1023569.41</v>
      </c>
      <c r="C12" s="49">
        <v>1032337.32</v>
      </c>
      <c r="D12" s="49">
        <v>1032337.32</v>
      </c>
      <c r="E12" s="49">
        <v>1032337.32</v>
      </c>
      <c r="F12" s="49">
        <v>1185678.6499999999</v>
      </c>
    </row>
    <row r="13" spans="1:7" x14ac:dyDescent="0.25">
      <c r="A13" s="11" t="s">
        <v>61</v>
      </c>
      <c r="B13" s="47">
        <f>B14</f>
        <v>520</v>
      </c>
      <c r="C13" s="47">
        <f>C14</f>
        <v>520</v>
      </c>
      <c r="D13" s="47">
        <f>D14</f>
        <v>520</v>
      </c>
      <c r="E13" s="47">
        <f>E14</f>
        <v>520</v>
      </c>
      <c r="F13" s="47">
        <f>F14</f>
        <v>0</v>
      </c>
    </row>
    <row r="14" spans="1:7" ht="25.5" x14ac:dyDescent="0.25">
      <c r="A14" s="13" t="s">
        <v>62</v>
      </c>
      <c r="B14" s="49">
        <v>520</v>
      </c>
      <c r="C14" s="49">
        <v>520</v>
      </c>
      <c r="D14" s="49">
        <v>520</v>
      </c>
      <c r="E14" s="49">
        <v>520</v>
      </c>
      <c r="F14" s="49">
        <v>0</v>
      </c>
    </row>
  </sheetData>
  <mergeCells count="4">
    <mergeCell ref="A1:C1"/>
    <mergeCell ref="A3:C3"/>
    <mergeCell ref="A5:C5"/>
    <mergeCell ref="A7:C7"/>
  </mergeCells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D17" sqref="D1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17.5703125" customWidth="1"/>
    <col min="6" max="6" width="18.7109375" customWidth="1"/>
    <col min="7" max="7" width="16.7109375" customWidth="1"/>
    <col min="8" max="8" width="18.140625" customWidth="1"/>
    <col min="9" max="9" width="18.7109375" customWidth="1"/>
  </cols>
  <sheetData>
    <row r="1" spans="1:9" ht="62.25" customHeight="1" x14ac:dyDescent="0.25">
      <c r="A1" s="66" t="s">
        <v>51</v>
      </c>
      <c r="B1" s="66"/>
      <c r="C1" s="66"/>
      <c r="D1" s="66"/>
      <c r="E1" s="66"/>
      <c r="F1" s="66"/>
    </row>
    <row r="2" spans="1:9" ht="18" customHeight="1" x14ac:dyDescent="0.25">
      <c r="A2" s="3"/>
      <c r="B2" s="3"/>
      <c r="C2" s="3"/>
      <c r="D2" s="3"/>
      <c r="E2" s="3"/>
      <c r="F2" s="3"/>
    </row>
    <row r="3" spans="1:9" ht="15.75" x14ac:dyDescent="0.25">
      <c r="A3" s="66" t="s">
        <v>32</v>
      </c>
      <c r="B3" s="66"/>
      <c r="C3" s="66"/>
      <c r="D3" s="66"/>
      <c r="E3" s="66"/>
      <c r="F3" s="66"/>
    </row>
    <row r="4" spans="1:9" ht="18" x14ac:dyDescent="0.25">
      <c r="A4" s="3"/>
      <c r="B4" s="3"/>
      <c r="C4" s="3"/>
      <c r="D4" s="3"/>
      <c r="E4" s="3"/>
      <c r="F4" s="3"/>
    </row>
    <row r="5" spans="1:9" ht="18" customHeight="1" x14ac:dyDescent="0.25">
      <c r="A5" s="66" t="s">
        <v>28</v>
      </c>
      <c r="B5" s="67"/>
      <c r="C5" s="67"/>
      <c r="D5" s="67"/>
      <c r="E5" s="67"/>
      <c r="F5" s="67"/>
    </row>
    <row r="6" spans="1:9" ht="18" x14ac:dyDescent="0.25">
      <c r="A6" s="3"/>
      <c r="B6" s="3"/>
      <c r="C6" s="3"/>
      <c r="D6" s="3"/>
      <c r="E6" s="3"/>
      <c r="F6" s="3"/>
    </row>
    <row r="7" spans="1:9" ht="25.5" x14ac:dyDescent="0.25">
      <c r="A7" s="18" t="s">
        <v>13</v>
      </c>
      <c r="B7" s="17" t="s">
        <v>14</v>
      </c>
      <c r="C7" s="17" t="s">
        <v>15</v>
      </c>
      <c r="D7" s="17" t="s">
        <v>48</v>
      </c>
      <c r="E7" s="17" t="s">
        <v>49</v>
      </c>
      <c r="F7" s="18" t="s">
        <v>50</v>
      </c>
      <c r="G7" s="18" t="s">
        <v>82</v>
      </c>
      <c r="H7" s="18" t="s">
        <v>83</v>
      </c>
      <c r="I7" s="18" t="s">
        <v>84</v>
      </c>
    </row>
    <row r="8" spans="1:9" ht="25.5" x14ac:dyDescent="0.25">
      <c r="A8" s="7">
        <v>8</v>
      </c>
      <c r="B8" s="7"/>
      <c r="C8" s="7"/>
      <c r="D8" s="7" t="s">
        <v>29</v>
      </c>
      <c r="E8" s="50">
        <v>0</v>
      </c>
      <c r="F8" s="49">
        <v>0</v>
      </c>
      <c r="G8" s="49">
        <v>0</v>
      </c>
      <c r="H8" s="49">
        <v>0</v>
      </c>
      <c r="I8" s="49">
        <v>0</v>
      </c>
    </row>
    <row r="9" spans="1:9" x14ac:dyDescent="0.25">
      <c r="A9" s="7"/>
      <c r="B9" s="11">
        <v>84</v>
      </c>
      <c r="C9" s="11"/>
      <c r="D9" s="11" t="s">
        <v>36</v>
      </c>
      <c r="E9" s="50">
        <v>0</v>
      </c>
      <c r="F9" s="49">
        <v>0</v>
      </c>
      <c r="G9" s="49">
        <v>0</v>
      </c>
      <c r="H9" s="49">
        <v>0</v>
      </c>
      <c r="I9" s="49">
        <v>0</v>
      </c>
    </row>
    <row r="10" spans="1:9" ht="25.5" x14ac:dyDescent="0.25">
      <c r="A10" s="8"/>
      <c r="B10" s="8"/>
      <c r="C10" s="9" t="s">
        <v>104</v>
      </c>
      <c r="D10" s="12" t="s">
        <v>37</v>
      </c>
      <c r="E10" s="50">
        <v>0</v>
      </c>
      <c r="F10" s="49"/>
      <c r="G10" s="49"/>
      <c r="H10" s="49"/>
      <c r="I10" s="49"/>
    </row>
    <row r="11" spans="1:9" ht="25.5" x14ac:dyDescent="0.25">
      <c r="A11" s="10">
        <v>5</v>
      </c>
      <c r="B11" s="10"/>
      <c r="C11" s="10"/>
      <c r="D11" s="20" t="s">
        <v>30</v>
      </c>
      <c r="E11" s="50">
        <v>0</v>
      </c>
      <c r="F11" s="49">
        <v>0</v>
      </c>
      <c r="G11" s="49">
        <v>0</v>
      </c>
      <c r="H11" s="49">
        <v>0</v>
      </c>
      <c r="I11" s="49">
        <v>0</v>
      </c>
    </row>
    <row r="12" spans="1:9" ht="25.5" x14ac:dyDescent="0.25">
      <c r="A12" s="11"/>
      <c r="B12" s="11">
        <v>54</v>
      </c>
      <c r="C12" s="11"/>
      <c r="D12" s="21" t="s">
        <v>38</v>
      </c>
      <c r="E12" s="50">
        <v>0</v>
      </c>
      <c r="F12" s="49">
        <v>0</v>
      </c>
      <c r="G12" s="49">
        <v>0</v>
      </c>
      <c r="H12" s="49">
        <v>0</v>
      </c>
      <c r="I12" s="49">
        <v>0</v>
      </c>
    </row>
    <row r="13" spans="1:9" x14ac:dyDescent="0.25">
      <c r="A13" s="11"/>
      <c r="B13" s="11"/>
      <c r="C13" s="9" t="s">
        <v>100</v>
      </c>
      <c r="D13" s="9" t="s">
        <v>17</v>
      </c>
      <c r="E13" s="50">
        <v>0</v>
      </c>
      <c r="F13" s="49">
        <v>0</v>
      </c>
      <c r="G13" s="49">
        <v>0</v>
      </c>
      <c r="H13" s="49">
        <v>0</v>
      </c>
      <c r="I13" s="49">
        <v>0</v>
      </c>
    </row>
    <row r="14" spans="1:9" x14ac:dyDescent="0.25">
      <c r="A14" s="11"/>
      <c r="B14" s="11"/>
      <c r="C14" s="9" t="s">
        <v>105</v>
      </c>
      <c r="D14" s="9" t="s">
        <v>39</v>
      </c>
      <c r="E14" s="50">
        <v>0</v>
      </c>
      <c r="F14" s="49">
        <v>0</v>
      </c>
      <c r="G14" s="49">
        <v>0</v>
      </c>
      <c r="H14" s="49">
        <v>0</v>
      </c>
      <c r="I14" s="49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6"/>
  <sheetViews>
    <sheetView tabSelected="1" topLeftCell="A20" workbookViewId="0">
      <selection activeCell="P26" sqref="P2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19.28515625" customWidth="1"/>
    <col min="6" max="6" width="18.7109375" customWidth="1"/>
    <col min="7" max="7" width="16.5703125" customWidth="1"/>
    <col min="8" max="8" width="16.85546875" customWidth="1"/>
    <col min="9" max="9" width="18" customWidth="1"/>
  </cols>
  <sheetData>
    <row r="1" spans="1:9" ht="64.5" customHeight="1" x14ac:dyDescent="0.25">
      <c r="A1" s="66" t="s">
        <v>51</v>
      </c>
      <c r="B1" s="66"/>
      <c r="C1" s="66"/>
      <c r="D1" s="66"/>
      <c r="E1" s="66"/>
      <c r="F1" s="66"/>
    </row>
    <row r="2" spans="1:9" ht="18" x14ac:dyDescent="0.25">
      <c r="A2" s="3"/>
      <c r="B2" s="3"/>
      <c r="C2" s="3"/>
      <c r="D2" s="3"/>
      <c r="E2" s="3"/>
      <c r="F2" s="3"/>
    </row>
    <row r="3" spans="1:9" ht="18" customHeight="1" x14ac:dyDescent="0.25">
      <c r="A3" s="66" t="s">
        <v>31</v>
      </c>
      <c r="B3" s="67"/>
      <c r="C3" s="67"/>
      <c r="D3" s="67"/>
      <c r="E3" s="67"/>
      <c r="F3" s="67"/>
    </row>
    <row r="4" spans="1:9" ht="18" x14ac:dyDescent="0.25">
      <c r="A4" s="3"/>
      <c r="B4" s="3"/>
      <c r="C4" s="3"/>
      <c r="D4" s="3"/>
      <c r="E4" s="3"/>
      <c r="F4" s="3"/>
    </row>
    <row r="5" spans="1:9" ht="25.5" x14ac:dyDescent="0.25">
      <c r="A5" s="98" t="s">
        <v>33</v>
      </c>
      <c r="B5" s="99"/>
      <c r="C5" s="100"/>
      <c r="D5" s="17" t="s">
        <v>34</v>
      </c>
      <c r="E5" s="17" t="s">
        <v>49</v>
      </c>
      <c r="F5" s="18" t="s">
        <v>50</v>
      </c>
      <c r="G5" s="18" t="s">
        <v>50</v>
      </c>
      <c r="H5" s="18" t="s">
        <v>82</v>
      </c>
      <c r="I5" s="18" t="s">
        <v>84</v>
      </c>
    </row>
    <row r="6" spans="1:9" ht="27" customHeight="1" x14ac:dyDescent="0.25">
      <c r="A6" s="95" t="s">
        <v>63</v>
      </c>
      <c r="B6" s="96"/>
      <c r="C6" s="97"/>
      <c r="D6" s="24" t="s">
        <v>64</v>
      </c>
      <c r="E6" s="57">
        <f>E7+E11+E21+E25+E52+E58</f>
        <v>1024089.41</v>
      </c>
      <c r="F6" s="57">
        <f>F7+F11+F21+F25+F52+F58</f>
        <v>1032857.32</v>
      </c>
      <c r="G6" s="57">
        <f>G7+G11+G21+G25+G52+G58</f>
        <v>1032857.32</v>
      </c>
      <c r="H6" s="57">
        <f>H7+H11+H21+H25+H52+H58</f>
        <v>1032857.32</v>
      </c>
      <c r="I6" s="57">
        <f>I7+I11+I21+I25+I52+I58</f>
        <v>1185678.6499999997</v>
      </c>
    </row>
    <row r="7" spans="1:9" ht="24.75" customHeight="1" x14ac:dyDescent="0.25">
      <c r="A7" s="95" t="s">
        <v>65</v>
      </c>
      <c r="B7" s="96"/>
      <c r="C7" s="97"/>
      <c r="D7" s="24" t="s">
        <v>66</v>
      </c>
      <c r="E7" s="57">
        <f t="shared" ref="E7:I9" si="0">E8</f>
        <v>320</v>
      </c>
      <c r="F7" s="57">
        <f t="shared" si="0"/>
        <v>320</v>
      </c>
      <c r="G7" s="57">
        <f t="shared" si="0"/>
        <v>320</v>
      </c>
      <c r="H7" s="57">
        <f t="shared" si="0"/>
        <v>320</v>
      </c>
      <c r="I7" s="57">
        <f t="shared" si="0"/>
        <v>5252.4</v>
      </c>
    </row>
    <row r="8" spans="1:9" ht="15.75" customHeight="1" x14ac:dyDescent="0.25">
      <c r="A8" s="86" t="s">
        <v>87</v>
      </c>
      <c r="B8" s="87"/>
      <c r="C8" s="88"/>
      <c r="D8" s="31" t="s">
        <v>17</v>
      </c>
      <c r="E8" s="57">
        <f t="shared" si="0"/>
        <v>320</v>
      </c>
      <c r="F8" s="57">
        <f t="shared" si="0"/>
        <v>320</v>
      </c>
      <c r="G8" s="57">
        <f t="shared" si="0"/>
        <v>320</v>
      </c>
      <c r="H8" s="57">
        <f t="shared" si="0"/>
        <v>320</v>
      </c>
      <c r="I8" s="57">
        <f t="shared" si="0"/>
        <v>5252.4</v>
      </c>
    </row>
    <row r="9" spans="1:9" ht="13.5" customHeight="1" x14ac:dyDescent="0.25">
      <c r="A9" s="89">
        <v>3</v>
      </c>
      <c r="B9" s="90"/>
      <c r="C9" s="91"/>
      <c r="D9" s="23" t="s">
        <v>20</v>
      </c>
      <c r="E9" s="50">
        <f t="shared" si="0"/>
        <v>320</v>
      </c>
      <c r="F9" s="50">
        <f t="shared" si="0"/>
        <v>320</v>
      </c>
      <c r="G9" s="50">
        <f t="shared" si="0"/>
        <v>320</v>
      </c>
      <c r="H9" s="50">
        <f t="shared" si="0"/>
        <v>320</v>
      </c>
      <c r="I9" s="50">
        <f t="shared" si="0"/>
        <v>5252.4</v>
      </c>
    </row>
    <row r="10" spans="1:9" ht="15.75" customHeight="1" x14ac:dyDescent="0.25">
      <c r="A10" s="92">
        <v>32</v>
      </c>
      <c r="B10" s="93"/>
      <c r="C10" s="94"/>
      <c r="D10" s="23" t="s">
        <v>35</v>
      </c>
      <c r="E10" s="50">
        <v>320</v>
      </c>
      <c r="F10" s="50">
        <v>320</v>
      </c>
      <c r="G10" s="50">
        <v>320</v>
      </c>
      <c r="H10" s="50">
        <v>320</v>
      </c>
      <c r="I10" s="50">
        <v>5252.4</v>
      </c>
    </row>
    <row r="11" spans="1:9" ht="15" customHeight="1" x14ac:dyDescent="0.25">
      <c r="A11" s="95" t="s">
        <v>67</v>
      </c>
      <c r="B11" s="96"/>
      <c r="C11" s="97"/>
      <c r="D11" s="24" t="s">
        <v>68</v>
      </c>
      <c r="E11" s="57">
        <f t="shared" ref="E11:H11" si="1">E12+E18+E15</f>
        <v>23490</v>
      </c>
      <c r="F11" s="57">
        <f t="shared" si="1"/>
        <v>23490</v>
      </c>
      <c r="G11" s="57">
        <f t="shared" si="1"/>
        <v>23490</v>
      </c>
      <c r="H11" s="57">
        <f t="shared" si="1"/>
        <v>23490</v>
      </c>
      <c r="I11" s="57">
        <f>I12+I18+I15</f>
        <v>26284.66</v>
      </c>
    </row>
    <row r="12" spans="1:9" ht="15" customHeight="1" x14ac:dyDescent="0.25">
      <c r="A12" s="86" t="s">
        <v>88</v>
      </c>
      <c r="B12" s="87"/>
      <c r="C12" s="88"/>
      <c r="D12" s="31" t="s">
        <v>69</v>
      </c>
      <c r="E12" s="57">
        <f t="shared" ref="E12:I12" si="2">E13</f>
        <v>22090</v>
      </c>
      <c r="F12" s="57">
        <f t="shared" si="2"/>
        <v>22090</v>
      </c>
      <c r="G12" s="57">
        <f t="shared" si="2"/>
        <v>22090</v>
      </c>
      <c r="H12" s="57">
        <f t="shared" si="2"/>
        <v>22090</v>
      </c>
      <c r="I12" s="57">
        <f t="shared" si="2"/>
        <v>25284.66</v>
      </c>
    </row>
    <row r="13" spans="1:9" ht="15" customHeight="1" x14ac:dyDescent="0.25">
      <c r="A13" s="89">
        <v>3</v>
      </c>
      <c r="B13" s="90"/>
      <c r="C13" s="91"/>
      <c r="D13" s="23" t="s">
        <v>20</v>
      </c>
      <c r="E13" s="50">
        <f>E14</f>
        <v>22090</v>
      </c>
      <c r="F13" s="50">
        <f>F14</f>
        <v>22090</v>
      </c>
      <c r="G13" s="50">
        <f>G14</f>
        <v>22090</v>
      </c>
      <c r="H13" s="50">
        <f>H14</f>
        <v>22090</v>
      </c>
      <c r="I13" s="50">
        <f>I14</f>
        <v>25284.66</v>
      </c>
    </row>
    <row r="14" spans="1:9" ht="14.25" customHeight="1" x14ac:dyDescent="0.25">
      <c r="A14" s="92">
        <v>32</v>
      </c>
      <c r="B14" s="93"/>
      <c r="C14" s="94"/>
      <c r="D14" s="23" t="s">
        <v>35</v>
      </c>
      <c r="E14" s="50">
        <v>22090</v>
      </c>
      <c r="F14" s="50">
        <v>22090</v>
      </c>
      <c r="G14" s="50">
        <v>22090</v>
      </c>
      <c r="H14" s="50">
        <v>22090</v>
      </c>
      <c r="I14" s="50">
        <v>25284.66</v>
      </c>
    </row>
    <row r="15" spans="1:9" ht="27.75" customHeight="1" x14ac:dyDescent="0.25">
      <c r="A15" s="86" t="s">
        <v>106</v>
      </c>
      <c r="B15" s="87"/>
      <c r="C15" s="88"/>
      <c r="D15" s="31" t="s">
        <v>107</v>
      </c>
      <c r="E15" s="57">
        <f t="shared" ref="E15:H15" si="3">E16</f>
        <v>0</v>
      </c>
      <c r="F15" s="57">
        <f t="shared" si="3"/>
        <v>0</v>
      </c>
      <c r="G15" s="57">
        <f t="shared" si="3"/>
        <v>0</v>
      </c>
      <c r="H15" s="57">
        <f t="shared" si="3"/>
        <v>0</v>
      </c>
      <c r="I15" s="57">
        <f>I16</f>
        <v>40</v>
      </c>
    </row>
    <row r="16" spans="1:9" ht="14.25" customHeight="1" x14ac:dyDescent="0.25">
      <c r="A16" s="89">
        <v>3</v>
      </c>
      <c r="B16" s="90"/>
      <c r="C16" s="91"/>
      <c r="D16" s="23" t="s">
        <v>20</v>
      </c>
      <c r="E16" s="50">
        <f t="shared" ref="E16:H16" si="4">E17</f>
        <v>0</v>
      </c>
      <c r="F16" s="50">
        <f t="shared" si="4"/>
        <v>0</v>
      </c>
      <c r="G16" s="50">
        <f t="shared" si="4"/>
        <v>0</v>
      </c>
      <c r="H16" s="50">
        <f t="shared" si="4"/>
        <v>0</v>
      </c>
      <c r="I16" s="50">
        <f>I17</f>
        <v>40</v>
      </c>
    </row>
    <row r="17" spans="1:9" ht="14.25" customHeight="1" x14ac:dyDescent="0.25">
      <c r="A17" s="92">
        <v>32</v>
      </c>
      <c r="B17" s="93"/>
      <c r="C17" s="94"/>
      <c r="D17" s="23" t="s">
        <v>35</v>
      </c>
      <c r="E17" s="50">
        <v>0</v>
      </c>
      <c r="F17" s="50">
        <v>0</v>
      </c>
      <c r="G17" s="50">
        <v>0</v>
      </c>
      <c r="H17" s="50">
        <v>0</v>
      </c>
      <c r="I17" s="50">
        <v>40</v>
      </c>
    </row>
    <row r="18" spans="1:9" ht="26.25" customHeight="1" x14ac:dyDescent="0.25">
      <c r="A18" s="86" t="s">
        <v>89</v>
      </c>
      <c r="B18" s="87"/>
      <c r="C18" s="88"/>
      <c r="D18" s="58" t="s">
        <v>52</v>
      </c>
      <c r="E18" s="57">
        <f t="shared" ref="E18:I19" si="5">E19</f>
        <v>1400</v>
      </c>
      <c r="F18" s="57">
        <f t="shared" si="5"/>
        <v>1400</v>
      </c>
      <c r="G18" s="57">
        <f t="shared" si="5"/>
        <v>1400</v>
      </c>
      <c r="H18" s="57">
        <f t="shared" si="5"/>
        <v>1400</v>
      </c>
      <c r="I18" s="57">
        <f t="shared" si="5"/>
        <v>960</v>
      </c>
    </row>
    <row r="19" spans="1:9" ht="19.5" customHeight="1" x14ac:dyDescent="0.25">
      <c r="A19" s="89">
        <v>3</v>
      </c>
      <c r="B19" s="90"/>
      <c r="C19" s="91"/>
      <c r="D19" s="23" t="s">
        <v>20</v>
      </c>
      <c r="E19" s="50">
        <f t="shared" si="5"/>
        <v>1400</v>
      </c>
      <c r="F19" s="50">
        <f t="shared" si="5"/>
        <v>1400</v>
      </c>
      <c r="G19" s="50">
        <f t="shared" si="5"/>
        <v>1400</v>
      </c>
      <c r="H19" s="50">
        <f t="shared" si="5"/>
        <v>1400</v>
      </c>
      <c r="I19" s="50">
        <f t="shared" si="5"/>
        <v>960</v>
      </c>
    </row>
    <row r="20" spans="1:9" ht="25.5" customHeight="1" x14ac:dyDescent="0.25">
      <c r="A20" s="92">
        <v>32</v>
      </c>
      <c r="B20" s="93"/>
      <c r="C20" s="94"/>
      <c r="D20" s="23" t="s">
        <v>35</v>
      </c>
      <c r="E20" s="50">
        <v>1400</v>
      </c>
      <c r="F20" s="50">
        <v>1400</v>
      </c>
      <c r="G20" s="50">
        <v>1400</v>
      </c>
      <c r="H20" s="50">
        <v>1400</v>
      </c>
      <c r="I20" s="50">
        <v>960</v>
      </c>
    </row>
    <row r="21" spans="1:9" ht="26.25" customHeight="1" x14ac:dyDescent="0.25">
      <c r="A21" s="95" t="s">
        <v>70</v>
      </c>
      <c r="B21" s="96"/>
      <c r="C21" s="97"/>
      <c r="D21" s="24" t="s">
        <v>71</v>
      </c>
      <c r="E21" s="57">
        <f t="shared" ref="E21:I23" si="6">E22</f>
        <v>4130.1499999999996</v>
      </c>
      <c r="F21" s="57">
        <f t="shared" si="6"/>
        <v>4130.1499999999996</v>
      </c>
      <c r="G21" s="57">
        <f t="shared" si="6"/>
        <v>4130.1499999999996</v>
      </c>
      <c r="H21" s="57">
        <f t="shared" si="6"/>
        <v>4130.1499999999996</v>
      </c>
      <c r="I21" s="57">
        <f t="shared" si="6"/>
        <v>779.07</v>
      </c>
    </row>
    <row r="22" spans="1:9" x14ac:dyDescent="0.25">
      <c r="A22" s="86" t="s">
        <v>90</v>
      </c>
      <c r="B22" s="87"/>
      <c r="C22" s="88"/>
      <c r="D22" s="31" t="s">
        <v>72</v>
      </c>
      <c r="E22" s="57">
        <f t="shared" si="6"/>
        <v>4130.1499999999996</v>
      </c>
      <c r="F22" s="57">
        <f t="shared" si="6"/>
        <v>4130.1499999999996</v>
      </c>
      <c r="G22" s="57">
        <f t="shared" si="6"/>
        <v>4130.1499999999996</v>
      </c>
      <c r="H22" s="57">
        <f t="shared" si="6"/>
        <v>4130.1499999999996</v>
      </c>
      <c r="I22" s="57">
        <f t="shared" si="6"/>
        <v>779.07</v>
      </c>
    </row>
    <row r="23" spans="1:9" x14ac:dyDescent="0.25">
      <c r="A23" s="89">
        <v>3</v>
      </c>
      <c r="B23" s="90"/>
      <c r="C23" s="91"/>
      <c r="D23" s="23" t="s">
        <v>20</v>
      </c>
      <c r="E23" s="50">
        <f t="shared" si="6"/>
        <v>4130.1499999999996</v>
      </c>
      <c r="F23" s="50">
        <f t="shared" si="6"/>
        <v>4130.1499999999996</v>
      </c>
      <c r="G23" s="50">
        <f t="shared" si="6"/>
        <v>4130.1499999999996</v>
      </c>
      <c r="H23" s="50">
        <f t="shared" si="6"/>
        <v>4130.1499999999996</v>
      </c>
      <c r="I23" s="50">
        <f t="shared" si="6"/>
        <v>779.07</v>
      </c>
    </row>
    <row r="24" spans="1:9" x14ac:dyDescent="0.25">
      <c r="A24" s="92">
        <v>32</v>
      </c>
      <c r="B24" s="93"/>
      <c r="C24" s="94"/>
      <c r="D24" s="23" t="s">
        <v>35</v>
      </c>
      <c r="E24" s="50">
        <v>4130.1499999999996</v>
      </c>
      <c r="F24" s="50">
        <v>4130.1499999999996</v>
      </c>
      <c r="G24" s="50">
        <v>4130.1499999999996</v>
      </c>
      <c r="H24" s="50">
        <v>4130.1499999999996</v>
      </c>
      <c r="I24" s="50">
        <v>779.07</v>
      </c>
    </row>
    <row r="25" spans="1:9" x14ac:dyDescent="0.25">
      <c r="A25" s="95" t="s">
        <v>73</v>
      </c>
      <c r="B25" s="96"/>
      <c r="C25" s="97"/>
      <c r="D25" s="24" t="s">
        <v>74</v>
      </c>
      <c r="E25" s="57">
        <f>E26+E29+E32+E35+E40+E46+E49</f>
        <v>955855.06</v>
      </c>
      <c r="F25" s="57">
        <f>F26+F29+F32+F35+F40+F46+F49</f>
        <v>964622.97</v>
      </c>
      <c r="G25" s="57">
        <f>G26+G29+G32+G35+G40+G46+G49</f>
        <v>964622.97</v>
      </c>
      <c r="H25" s="57">
        <f>H26+H29+H32+H35+H40+H46+H49</f>
        <v>964622.97</v>
      </c>
      <c r="I25" s="57">
        <f>I26+I29+I32+I35+I40+I46+I49</f>
        <v>1076400.1099999999</v>
      </c>
    </row>
    <row r="26" spans="1:9" x14ac:dyDescent="0.25">
      <c r="A26" s="86" t="s">
        <v>76</v>
      </c>
      <c r="B26" s="87"/>
      <c r="C26" s="88"/>
      <c r="D26" s="31" t="s">
        <v>58</v>
      </c>
      <c r="E26" s="57">
        <f t="shared" ref="E26:I27" si="7">E27</f>
        <v>26178.3</v>
      </c>
      <c r="F26" s="47">
        <f t="shared" si="7"/>
        <v>27946.21</v>
      </c>
      <c r="G26" s="47">
        <f t="shared" si="7"/>
        <v>27946.21</v>
      </c>
      <c r="H26" s="47">
        <f t="shared" si="7"/>
        <v>27946.21</v>
      </c>
      <c r="I26" s="47">
        <f t="shared" si="7"/>
        <v>27946.21</v>
      </c>
    </row>
    <row r="27" spans="1:9" x14ac:dyDescent="0.25">
      <c r="A27" s="89">
        <v>3</v>
      </c>
      <c r="B27" s="90"/>
      <c r="C27" s="91"/>
      <c r="D27" s="23" t="s">
        <v>20</v>
      </c>
      <c r="E27" s="50">
        <f t="shared" si="7"/>
        <v>26178.3</v>
      </c>
      <c r="F27" s="49">
        <f t="shared" si="7"/>
        <v>27946.21</v>
      </c>
      <c r="G27" s="49">
        <f t="shared" si="7"/>
        <v>27946.21</v>
      </c>
      <c r="H27" s="49">
        <f t="shared" si="7"/>
        <v>27946.21</v>
      </c>
      <c r="I27" s="49">
        <f t="shared" si="7"/>
        <v>27946.21</v>
      </c>
    </row>
    <row r="28" spans="1:9" x14ac:dyDescent="0.25">
      <c r="A28" s="92">
        <v>32</v>
      </c>
      <c r="B28" s="93"/>
      <c r="C28" s="94"/>
      <c r="D28" s="23" t="s">
        <v>35</v>
      </c>
      <c r="E28" s="50">
        <v>26178.3</v>
      </c>
      <c r="F28" s="49">
        <f>E28+1767.91</f>
        <v>27946.21</v>
      </c>
      <c r="G28" s="49">
        <v>27946.21</v>
      </c>
      <c r="H28" s="49">
        <v>27946.21</v>
      </c>
      <c r="I28" s="49">
        <v>27946.21</v>
      </c>
    </row>
    <row r="29" spans="1:9" x14ac:dyDescent="0.25">
      <c r="A29" s="86" t="s">
        <v>90</v>
      </c>
      <c r="B29" s="87"/>
      <c r="C29" s="88"/>
      <c r="D29" s="31" t="s">
        <v>72</v>
      </c>
      <c r="E29" s="57">
        <f t="shared" ref="E29:I30" si="8">E30</f>
        <v>1042</v>
      </c>
      <c r="F29" s="47">
        <f t="shared" si="8"/>
        <v>4542</v>
      </c>
      <c r="G29" s="47">
        <f t="shared" si="8"/>
        <v>4542</v>
      </c>
      <c r="H29" s="47">
        <f t="shared" si="8"/>
        <v>4542</v>
      </c>
      <c r="I29" s="47">
        <f t="shared" si="8"/>
        <v>625.36</v>
      </c>
    </row>
    <row r="30" spans="1:9" x14ac:dyDescent="0.25">
      <c r="A30" s="89">
        <v>3</v>
      </c>
      <c r="B30" s="90"/>
      <c r="C30" s="91"/>
      <c r="D30" s="23" t="s">
        <v>20</v>
      </c>
      <c r="E30" s="50">
        <f t="shared" si="8"/>
        <v>1042</v>
      </c>
      <c r="F30" s="49">
        <f t="shared" si="8"/>
        <v>4542</v>
      </c>
      <c r="G30" s="49">
        <f t="shared" si="8"/>
        <v>4542</v>
      </c>
      <c r="H30" s="49">
        <f t="shared" si="8"/>
        <v>4542</v>
      </c>
      <c r="I30" s="49">
        <f t="shared" si="8"/>
        <v>625.36</v>
      </c>
    </row>
    <row r="31" spans="1:9" x14ac:dyDescent="0.25">
      <c r="A31" s="92">
        <v>32</v>
      </c>
      <c r="B31" s="93"/>
      <c r="C31" s="94"/>
      <c r="D31" s="23" t="s">
        <v>35</v>
      </c>
      <c r="E31" s="50">
        <v>1042</v>
      </c>
      <c r="F31" s="49">
        <v>4542</v>
      </c>
      <c r="G31" s="49">
        <v>4542</v>
      </c>
      <c r="H31" s="49">
        <v>4542</v>
      </c>
      <c r="I31" s="49">
        <v>625.36</v>
      </c>
    </row>
    <row r="32" spans="1:9" x14ac:dyDescent="0.25">
      <c r="A32" s="86" t="s">
        <v>91</v>
      </c>
      <c r="B32" s="87"/>
      <c r="C32" s="88"/>
      <c r="D32" s="31" t="s">
        <v>75</v>
      </c>
      <c r="E32" s="57">
        <f t="shared" ref="E32:I33" si="9">E33</f>
        <v>520</v>
      </c>
      <c r="F32" s="57">
        <f t="shared" si="9"/>
        <v>520</v>
      </c>
      <c r="G32" s="57">
        <f t="shared" si="9"/>
        <v>520</v>
      </c>
      <c r="H32" s="57">
        <f t="shared" si="9"/>
        <v>520</v>
      </c>
      <c r="I32" s="57">
        <f t="shared" si="9"/>
        <v>0</v>
      </c>
    </row>
    <row r="33" spans="1:9" x14ac:dyDescent="0.25">
      <c r="A33" s="89">
        <v>3</v>
      </c>
      <c r="B33" s="90"/>
      <c r="C33" s="91"/>
      <c r="D33" s="23" t="s">
        <v>20</v>
      </c>
      <c r="E33" s="50">
        <f t="shared" si="9"/>
        <v>520</v>
      </c>
      <c r="F33" s="50">
        <f t="shared" si="9"/>
        <v>520</v>
      </c>
      <c r="G33" s="50">
        <f t="shared" si="9"/>
        <v>520</v>
      </c>
      <c r="H33" s="50">
        <f t="shared" si="9"/>
        <v>520</v>
      </c>
      <c r="I33" s="50">
        <f t="shared" si="9"/>
        <v>0</v>
      </c>
    </row>
    <row r="34" spans="1:9" x14ac:dyDescent="0.25">
      <c r="A34" s="92">
        <v>32</v>
      </c>
      <c r="B34" s="93"/>
      <c r="C34" s="94"/>
      <c r="D34" s="23" t="s">
        <v>35</v>
      </c>
      <c r="E34" s="50">
        <v>520</v>
      </c>
      <c r="F34" s="50">
        <v>520</v>
      </c>
      <c r="G34" s="50">
        <v>520</v>
      </c>
      <c r="H34" s="50">
        <v>520</v>
      </c>
      <c r="I34" s="50">
        <v>0</v>
      </c>
    </row>
    <row r="35" spans="1:9" ht="25.5" x14ac:dyDescent="0.25">
      <c r="A35" s="86" t="s">
        <v>92</v>
      </c>
      <c r="B35" s="87"/>
      <c r="C35" s="88"/>
      <c r="D35" s="31" t="s">
        <v>110</v>
      </c>
      <c r="E35" s="57">
        <f t="shared" ref="E35:I36" si="10">E36</f>
        <v>14788.76</v>
      </c>
      <c r="F35" s="57">
        <f t="shared" si="10"/>
        <v>14788.76</v>
      </c>
      <c r="G35" s="57">
        <f t="shared" si="10"/>
        <v>14788.76</v>
      </c>
      <c r="H35" s="57">
        <f t="shared" si="10"/>
        <v>14788.76</v>
      </c>
      <c r="I35" s="57">
        <f>I36+I38</f>
        <v>12113.710000000001</v>
      </c>
    </row>
    <row r="36" spans="1:9" x14ac:dyDescent="0.25">
      <c r="A36" s="89">
        <v>3</v>
      </c>
      <c r="B36" s="90"/>
      <c r="C36" s="91"/>
      <c r="D36" s="23" t="s">
        <v>20</v>
      </c>
      <c r="E36" s="50">
        <f t="shared" si="10"/>
        <v>14788.76</v>
      </c>
      <c r="F36" s="50">
        <f t="shared" si="10"/>
        <v>14788.76</v>
      </c>
      <c r="G36" s="50">
        <f t="shared" si="10"/>
        <v>14788.76</v>
      </c>
      <c r="H36" s="50">
        <f t="shared" si="10"/>
        <v>14788.76</v>
      </c>
      <c r="I36" s="50">
        <f t="shared" si="10"/>
        <v>2717.94</v>
      </c>
    </row>
    <row r="37" spans="1:9" x14ac:dyDescent="0.25">
      <c r="A37" s="92">
        <v>32</v>
      </c>
      <c r="B37" s="93"/>
      <c r="C37" s="94"/>
      <c r="D37" s="23" t="s">
        <v>35</v>
      </c>
      <c r="E37" s="50">
        <v>14788.76</v>
      </c>
      <c r="F37" s="50">
        <v>14788.76</v>
      </c>
      <c r="G37" s="50">
        <v>14788.76</v>
      </c>
      <c r="H37" s="50">
        <v>14788.76</v>
      </c>
      <c r="I37" s="50">
        <v>2717.94</v>
      </c>
    </row>
    <row r="38" spans="1:9" ht="25.5" x14ac:dyDescent="0.25">
      <c r="A38" s="89">
        <v>4</v>
      </c>
      <c r="B38" s="90"/>
      <c r="C38" s="91"/>
      <c r="D38" s="23" t="s">
        <v>22</v>
      </c>
      <c r="E38" s="50">
        <v>0</v>
      </c>
      <c r="F38" s="50">
        <v>0</v>
      </c>
      <c r="G38" s="50">
        <v>0</v>
      </c>
      <c r="H38" s="50">
        <v>0</v>
      </c>
      <c r="I38" s="50">
        <f>I39</f>
        <v>9395.77</v>
      </c>
    </row>
    <row r="39" spans="1:9" ht="25.5" x14ac:dyDescent="0.25">
      <c r="A39" s="92">
        <v>42</v>
      </c>
      <c r="B39" s="93"/>
      <c r="C39" s="94"/>
      <c r="D39" s="23" t="s">
        <v>46</v>
      </c>
      <c r="E39" s="50">
        <v>0</v>
      </c>
      <c r="F39" s="50">
        <v>0</v>
      </c>
      <c r="G39" s="50">
        <v>0</v>
      </c>
      <c r="H39" s="50">
        <v>0</v>
      </c>
      <c r="I39" s="50">
        <v>9395.77</v>
      </c>
    </row>
    <row r="40" spans="1:9" x14ac:dyDescent="0.25">
      <c r="A40" s="86" t="s">
        <v>88</v>
      </c>
      <c r="B40" s="87"/>
      <c r="C40" s="88"/>
      <c r="D40" s="31" t="s">
        <v>69</v>
      </c>
      <c r="E40" s="57">
        <f>E41+E44</f>
        <v>903676</v>
      </c>
      <c r="F40" s="57">
        <f>F41+F44</f>
        <v>903676</v>
      </c>
      <c r="G40" s="57">
        <f>G41+G44</f>
        <v>903676</v>
      </c>
      <c r="H40" s="57">
        <f>H41+H44</f>
        <v>903676</v>
      </c>
      <c r="I40" s="57">
        <f>I41+I44</f>
        <v>1027165.3799999999</v>
      </c>
    </row>
    <row r="41" spans="1:9" x14ac:dyDescent="0.25">
      <c r="A41" s="89">
        <v>3</v>
      </c>
      <c r="B41" s="90"/>
      <c r="C41" s="91"/>
      <c r="D41" s="23" t="s">
        <v>20</v>
      </c>
      <c r="E41" s="50">
        <f>E42+E43</f>
        <v>899976</v>
      </c>
      <c r="F41" s="50">
        <f>F42+F43</f>
        <v>899976</v>
      </c>
      <c r="G41" s="50">
        <f>G42+G43</f>
        <v>899976</v>
      </c>
      <c r="H41" s="50">
        <f>H42+H43</f>
        <v>899976</v>
      </c>
      <c r="I41" s="50">
        <f>I42+I43</f>
        <v>1018795.8099999999</v>
      </c>
    </row>
    <row r="42" spans="1:9" x14ac:dyDescent="0.25">
      <c r="A42" s="92">
        <v>31</v>
      </c>
      <c r="B42" s="93"/>
      <c r="C42" s="94"/>
      <c r="D42" s="23" t="s">
        <v>21</v>
      </c>
      <c r="E42" s="50">
        <v>796460</v>
      </c>
      <c r="F42" s="50">
        <v>796460</v>
      </c>
      <c r="G42" s="50">
        <v>796460</v>
      </c>
      <c r="H42" s="50">
        <v>796460</v>
      </c>
      <c r="I42" s="50">
        <v>912483.08</v>
      </c>
    </row>
    <row r="43" spans="1:9" x14ac:dyDescent="0.25">
      <c r="A43" s="92">
        <v>32</v>
      </c>
      <c r="B43" s="93"/>
      <c r="C43" s="94"/>
      <c r="D43" s="23" t="s">
        <v>35</v>
      </c>
      <c r="E43" s="50">
        <v>103516</v>
      </c>
      <c r="F43" s="50">
        <v>103516</v>
      </c>
      <c r="G43" s="50">
        <v>103516</v>
      </c>
      <c r="H43" s="50">
        <v>103516</v>
      </c>
      <c r="I43" s="50">
        <v>106312.73</v>
      </c>
    </row>
    <row r="44" spans="1:9" ht="25.5" x14ac:dyDescent="0.25">
      <c r="A44" s="89">
        <v>4</v>
      </c>
      <c r="B44" s="90"/>
      <c r="C44" s="91"/>
      <c r="D44" s="23" t="s">
        <v>22</v>
      </c>
      <c r="E44" s="57">
        <f>E45</f>
        <v>3700</v>
      </c>
      <c r="F44" s="57">
        <f>F45</f>
        <v>3700</v>
      </c>
      <c r="G44" s="57">
        <f>G45</f>
        <v>3700</v>
      </c>
      <c r="H44" s="57">
        <f>H45</f>
        <v>3700</v>
      </c>
      <c r="I44" s="57">
        <f>I45</f>
        <v>8369.57</v>
      </c>
    </row>
    <row r="45" spans="1:9" ht="25.5" x14ac:dyDescent="0.25">
      <c r="A45" s="92">
        <v>42</v>
      </c>
      <c r="B45" s="93"/>
      <c r="C45" s="94"/>
      <c r="D45" s="23" t="s">
        <v>46</v>
      </c>
      <c r="E45" s="50">
        <v>3700</v>
      </c>
      <c r="F45" s="50">
        <v>3700</v>
      </c>
      <c r="G45" s="50">
        <v>3700</v>
      </c>
      <c r="H45" s="50">
        <v>3700</v>
      </c>
      <c r="I45" s="50">
        <v>8369.57</v>
      </c>
    </row>
    <row r="46" spans="1:9" ht="25.5" x14ac:dyDescent="0.25">
      <c r="A46" s="86" t="s">
        <v>89</v>
      </c>
      <c r="B46" s="87"/>
      <c r="C46" s="88"/>
      <c r="D46" s="58" t="s">
        <v>52</v>
      </c>
      <c r="E46" s="57">
        <f>E47</f>
        <v>6650</v>
      </c>
      <c r="F46" s="57">
        <f>F47</f>
        <v>10150</v>
      </c>
      <c r="G46" s="57">
        <f>G47</f>
        <v>10150</v>
      </c>
      <c r="H46" s="57">
        <f>H47</f>
        <v>10150</v>
      </c>
      <c r="I46" s="57">
        <f>I47</f>
        <v>5989.45</v>
      </c>
    </row>
    <row r="47" spans="1:9" x14ac:dyDescent="0.25">
      <c r="A47" s="89">
        <v>3</v>
      </c>
      <c r="B47" s="90"/>
      <c r="C47" s="91"/>
      <c r="D47" s="23" t="s">
        <v>20</v>
      </c>
      <c r="E47" s="50">
        <v>6650</v>
      </c>
      <c r="F47" s="50">
        <f>F48</f>
        <v>10150</v>
      </c>
      <c r="G47" s="50">
        <f>G48</f>
        <v>10150</v>
      </c>
      <c r="H47" s="50">
        <f>H48</f>
        <v>10150</v>
      </c>
      <c r="I47" s="50">
        <f>I48</f>
        <v>5989.45</v>
      </c>
    </row>
    <row r="48" spans="1:9" x14ac:dyDescent="0.25">
      <c r="A48" s="92">
        <v>32</v>
      </c>
      <c r="B48" s="93"/>
      <c r="C48" s="94"/>
      <c r="D48" s="23" t="s">
        <v>35</v>
      </c>
      <c r="E48" s="50">
        <v>6650</v>
      </c>
      <c r="F48" s="50">
        <v>10150</v>
      </c>
      <c r="G48" s="50">
        <v>10150</v>
      </c>
      <c r="H48" s="50">
        <v>10150</v>
      </c>
      <c r="I48" s="50">
        <v>5989.45</v>
      </c>
    </row>
    <row r="49" spans="1:9" x14ac:dyDescent="0.25">
      <c r="A49" s="86" t="s">
        <v>93</v>
      </c>
      <c r="B49" s="87"/>
      <c r="C49" s="88"/>
      <c r="D49" s="58" t="s">
        <v>77</v>
      </c>
      <c r="E49" s="57">
        <f t="shared" ref="E49:I50" si="11">E50</f>
        <v>3000</v>
      </c>
      <c r="F49" s="57">
        <f t="shared" si="11"/>
        <v>3000</v>
      </c>
      <c r="G49" s="57">
        <f t="shared" si="11"/>
        <v>3000</v>
      </c>
      <c r="H49" s="57">
        <f t="shared" si="11"/>
        <v>3000</v>
      </c>
      <c r="I49" s="57">
        <f t="shared" si="11"/>
        <v>2560</v>
      </c>
    </row>
    <row r="50" spans="1:9" x14ac:dyDescent="0.25">
      <c r="A50" s="89">
        <v>3</v>
      </c>
      <c r="B50" s="90"/>
      <c r="C50" s="91"/>
      <c r="D50" s="23" t="s">
        <v>20</v>
      </c>
      <c r="E50" s="50">
        <f t="shared" si="11"/>
        <v>3000</v>
      </c>
      <c r="F50" s="50">
        <f t="shared" si="11"/>
        <v>3000</v>
      </c>
      <c r="G50" s="50">
        <f t="shared" si="11"/>
        <v>3000</v>
      </c>
      <c r="H50" s="50">
        <f t="shared" si="11"/>
        <v>3000</v>
      </c>
      <c r="I50" s="50">
        <f t="shared" si="11"/>
        <v>2560</v>
      </c>
    </row>
    <row r="51" spans="1:9" x14ac:dyDescent="0.25">
      <c r="A51" s="92">
        <v>32</v>
      </c>
      <c r="B51" s="93"/>
      <c r="C51" s="94"/>
      <c r="D51" s="23" t="s">
        <v>35</v>
      </c>
      <c r="E51" s="50">
        <v>3000</v>
      </c>
      <c r="F51" s="50">
        <v>3000</v>
      </c>
      <c r="G51" s="50">
        <v>3000</v>
      </c>
      <c r="H51" s="50">
        <v>3000</v>
      </c>
      <c r="I51" s="50">
        <v>2560</v>
      </c>
    </row>
    <row r="52" spans="1:9" ht="25.5" x14ac:dyDescent="0.25">
      <c r="A52" s="95" t="s">
        <v>78</v>
      </c>
      <c r="B52" s="96"/>
      <c r="C52" s="97"/>
      <c r="D52" s="24" t="s">
        <v>79</v>
      </c>
      <c r="E52" s="57">
        <f>E53</f>
        <v>8100</v>
      </c>
      <c r="F52" s="57">
        <f>F53</f>
        <v>8100</v>
      </c>
      <c r="G52" s="57">
        <f>G53</f>
        <v>8100</v>
      </c>
      <c r="H52" s="57">
        <f>H53</f>
        <v>8100</v>
      </c>
      <c r="I52" s="57">
        <f>I53</f>
        <v>20655.41</v>
      </c>
    </row>
    <row r="53" spans="1:9" x14ac:dyDescent="0.25">
      <c r="A53" s="86" t="s">
        <v>76</v>
      </c>
      <c r="B53" s="87"/>
      <c r="C53" s="88"/>
      <c r="D53" s="31" t="s">
        <v>58</v>
      </c>
      <c r="E53" s="57">
        <f>E54+E56</f>
        <v>8100</v>
      </c>
      <c r="F53" s="57">
        <f>F54+F56</f>
        <v>8100</v>
      </c>
      <c r="G53" s="57">
        <f>G54+G56</f>
        <v>8100</v>
      </c>
      <c r="H53" s="57">
        <f>H54+H56</f>
        <v>8100</v>
      </c>
      <c r="I53" s="57">
        <f>I54+I56</f>
        <v>20655.41</v>
      </c>
    </row>
    <row r="54" spans="1:9" x14ac:dyDescent="0.25">
      <c r="A54" s="89">
        <v>3</v>
      </c>
      <c r="B54" s="90"/>
      <c r="C54" s="91"/>
      <c r="D54" s="23" t="s">
        <v>20</v>
      </c>
      <c r="E54" s="57">
        <f>E55</f>
        <v>8000</v>
      </c>
      <c r="F54" s="57">
        <f>F55</f>
        <v>8000</v>
      </c>
      <c r="G54" s="57">
        <f>G55</f>
        <v>8000</v>
      </c>
      <c r="H54" s="57">
        <f>H55</f>
        <v>8000</v>
      </c>
      <c r="I54" s="57">
        <f>I55</f>
        <v>13351.35</v>
      </c>
    </row>
    <row r="55" spans="1:9" x14ac:dyDescent="0.25">
      <c r="A55" s="92">
        <v>32</v>
      </c>
      <c r="B55" s="93"/>
      <c r="C55" s="94"/>
      <c r="D55" s="23" t="s">
        <v>35</v>
      </c>
      <c r="E55" s="50">
        <v>8000</v>
      </c>
      <c r="F55" s="50">
        <v>8000</v>
      </c>
      <c r="G55" s="50">
        <v>8000</v>
      </c>
      <c r="H55" s="50">
        <v>8000</v>
      </c>
      <c r="I55" s="50">
        <v>13351.35</v>
      </c>
    </row>
    <row r="56" spans="1:9" ht="25.5" x14ac:dyDescent="0.25">
      <c r="A56" s="89">
        <v>4</v>
      </c>
      <c r="B56" s="90"/>
      <c r="C56" s="91"/>
      <c r="D56" s="23" t="s">
        <v>22</v>
      </c>
      <c r="E56" s="57">
        <f>E57</f>
        <v>100</v>
      </c>
      <c r="F56" s="57">
        <f>F57</f>
        <v>100</v>
      </c>
      <c r="G56" s="57">
        <f>G57</f>
        <v>100</v>
      </c>
      <c r="H56" s="57">
        <f>H57</f>
        <v>100</v>
      </c>
      <c r="I56" s="57">
        <f>I57</f>
        <v>7304.06</v>
      </c>
    </row>
    <row r="57" spans="1:9" ht="25.5" x14ac:dyDescent="0.25">
      <c r="A57" s="92">
        <v>42</v>
      </c>
      <c r="B57" s="93"/>
      <c r="C57" s="94"/>
      <c r="D57" s="23" t="s">
        <v>46</v>
      </c>
      <c r="E57" s="50">
        <v>100</v>
      </c>
      <c r="F57" s="50">
        <v>100</v>
      </c>
      <c r="G57" s="50">
        <v>100</v>
      </c>
      <c r="H57" s="50">
        <v>100</v>
      </c>
      <c r="I57" s="50">
        <v>7304.06</v>
      </c>
    </row>
    <row r="58" spans="1:9" ht="38.25" x14ac:dyDescent="0.25">
      <c r="A58" s="95" t="s">
        <v>80</v>
      </c>
      <c r="B58" s="96"/>
      <c r="C58" s="97"/>
      <c r="D58" s="24" t="s">
        <v>81</v>
      </c>
      <c r="E58" s="59">
        <f>E59+E63</f>
        <v>32194.2</v>
      </c>
      <c r="F58" s="59">
        <f>F59+F63</f>
        <v>32194.2</v>
      </c>
      <c r="G58" s="59">
        <f>G59+G63</f>
        <v>32194.2</v>
      </c>
      <c r="H58" s="59">
        <f>H59+H63</f>
        <v>32194.2</v>
      </c>
      <c r="I58" s="59">
        <f>I59+I63</f>
        <v>56307</v>
      </c>
    </row>
    <row r="59" spans="1:9" ht="15" customHeight="1" x14ac:dyDescent="0.25">
      <c r="A59" s="86" t="s">
        <v>87</v>
      </c>
      <c r="B59" s="87"/>
      <c r="C59" s="88"/>
      <c r="D59" s="31" t="s">
        <v>17</v>
      </c>
      <c r="E59" s="57">
        <f>E60</f>
        <v>12878.2</v>
      </c>
      <c r="F59" s="57">
        <f>F60</f>
        <v>12878.2</v>
      </c>
      <c r="G59" s="57">
        <f>G60</f>
        <v>12878.2</v>
      </c>
      <c r="H59" s="57">
        <f>H60</f>
        <v>12878.2</v>
      </c>
      <c r="I59" s="57">
        <f>I60</f>
        <v>22518.87</v>
      </c>
    </row>
    <row r="60" spans="1:9" x14ac:dyDescent="0.25">
      <c r="A60" s="89">
        <v>3</v>
      </c>
      <c r="B60" s="90"/>
      <c r="C60" s="91"/>
      <c r="D60" s="23" t="s">
        <v>20</v>
      </c>
      <c r="E60" s="50">
        <f>E61+E62</f>
        <v>12878.2</v>
      </c>
      <c r="F60" s="50">
        <f>F61+F62</f>
        <v>12878.2</v>
      </c>
      <c r="G60" s="50">
        <f>G61+G62</f>
        <v>12878.2</v>
      </c>
      <c r="H60" s="50">
        <f>H61+H62</f>
        <v>12878.2</v>
      </c>
      <c r="I60" s="50">
        <f>I61+I62</f>
        <v>22518.87</v>
      </c>
    </row>
    <row r="61" spans="1:9" x14ac:dyDescent="0.25">
      <c r="A61" s="34">
        <v>31</v>
      </c>
      <c r="B61" s="35"/>
      <c r="C61" s="36"/>
      <c r="D61" s="23" t="s">
        <v>21</v>
      </c>
      <c r="E61" s="50">
        <v>12758.2</v>
      </c>
      <c r="F61" s="50">
        <v>12758.2</v>
      </c>
      <c r="G61" s="50">
        <v>12758.2</v>
      </c>
      <c r="H61" s="50">
        <v>12758.2</v>
      </c>
      <c r="I61" s="50">
        <v>22506.87</v>
      </c>
    </row>
    <row r="62" spans="1:9" x14ac:dyDescent="0.25">
      <c r="A62" s="92">
        <v>32</v>
      </c>
      <c r="B62" s="93"/>
      <c r="C62" s="94"/>
      <c r="D62" s="23" t="s">
        <v>35</v>
      </c>
      <c r="E62" s="50">
        <v>120</v>
      </c>
      <c r="F62" s="50">
        <v>120</v>
      </c>
      <c r="G62" s="50">
        <v>120</v>
      </c>
      <c r="H62" s="50">
        <v>120</v>
      </c>
      <c r="I62" s="50">
        <v>12</v>
      </c>
    </row>
    <row r="63" spans="1:9" ht="25.5" x14ac:dyDescent="0.25">
      <c r="A63" s="86" t="s">
        <v>94</v>
      </c>
      <c r="B63" s="87"/>
      <c r="C63" s="88"/>
      <c r="D63" s="31" t="s">
        <v>108</v>
      </c>
      <c r="E63" s="57">
        <f>E64</f>
        <v>19316</v>
      </c>
      <c r="F63" s="57">
        <f>F64</f>
        <v>19316</v>
      </c>
      <c r="G63" s="57">
        <f>G64</f>
        <v>19316</v>
      </c>
      <c r="H63" s="57">
        <f>H64</f>
        <v>19316</v>
      </c>
      <c r="I63" s="57">
        <f>I64</f>
        <v>33788.129999999997</v>
      </c>
    </row>
    <row r="64" spans="1:9" x14ac:dyDescent="0.25">
      <c r="A64" s="89">
        <v>3</v>
      </c>
      <c r="B64" s="90"/>
      <c r="C64" s="91"/>
      <c r="D64" s="23" t="s">
        <v>20</v>
      </c>
      <c r="E64" s="50">
        <f>E65+E66</f>
        <v>19316</v>
      </c>
      <c r="F64" s="50">
        <f>F65+F66</f>
        <v>19316</v>
      </c>
      <c r="G64" s="50">
        <f>G65+G66</f>
        <v>19316</v>
      </c>
      <c r="H64" s="50">
        <f>H65+H66</f>
        <v>19316</v>
      </c>
      <c r="I64" s="50">
        <f>I65+I66</f>
        <v>33788.129999999997</v>
      </c>
    </row>
    <row r="65" spans="1:9" x14ac:dyDescent="0.25">
      <c r="A65" s="34">
        <v>31</v>
      </c>
      <c r="B65" s="35"/>
      <c r="C65" s="36"/>
      <c r="D65" s="23" t="s">
        <v>21</v>
      </c>
      <c r="E65" s="50">
        <v>19136</v>
      </c>
      <c r="F65" s="50">
        <v>19136</v>
      </c>
      <c r="G65" s="50">
        <v>19136</v>
      </c>
      <c r="H65" s="50">
        <v>19136</v>
      </c>
      <c r="I65" s="50">
        <v>33770.129999999997</v>
      </c>
    </row>
    <row r="66" spans="1:9" x14ac:dyDescent="0.25">
      <c r="A66" s="92">
        <v>32</v>
      </c>
      <c r="B66" s="93"/>
      <c r="C66" s="94"/>
      <c r="D66" s="23" t="s">
        <v>35</v>
      </c>
      <c r="E66" s="50">
        <v>180</v>
      </c>
      <c r="F66" s="50">
        <v>180</v>
      </c>
      <c r="G66" s="50">
        <v>180</v>
      </c>
      <c r="H66" s="50">
        <v>180</v>
      </c>
      <c r="I66" s="50">
        <v>18</v>
      </c>
    </row>
  </sheetData>
  <mergeCells count="62">
    <mergeCell ref="A66:C66"/>
    <mergeCell ref="A59:C59"/>
    <mergeCell ref="A60:C60"/>
    <mergeCell ref="A62:C62"/>
    <mergeCell ref="A63:C63"/>
    <mergeCell ref="A64:C64"/>
    <mergeCell ref="A54:C54"/>
    <mergeCell ref="A55:C55"/>
    <mergeCell ref="A58:C58"/>
    <mergeCell ref="A56:C56"/>
    <mergeCell ref="A57:C57"/>
    <mergeCell ref="A49:C49"/>
    <mergeCell ref="A50:C50"/>
    <mergeCell ref="A51:C51"/>
    <mergeCell ref="A52:C52"/>
    <mergeCell ref="A53:C53"/>
    <mergeCell ref="A46:C46"/>
    <mergeCell ref="A47:C47"/>
    <mergeCell ref="A48:C48"/>
    <mergeCell ref="A44:C44"/>
    <mergeCell ref="A45:C45"/>
    <mergeCell ref="A37:C37"/>
    <mergeCell ref="A40:C40"/>
    <mergeCell ref="A41:C41"/>
    <mergeCell ref="A42:C42"/>
    <mergeCell ref="A43:C43"/>
    <mergeCell ref="A38:C38"/>
    <mergeCell ref="A39:C39"/>
    <mergeCell ref="A32:C32"/>
    <mergeCell ref="A33:C33"/>
    <mergeCell ref="A34:C34"/>
    <mergeCell ref="A35:C35"/>
    <mergeCell ref="A36:C36"/>
    <mergeCell ref="A22:C22"/>
    <mergeCell ref="A21:C21"/>
    <mergeCell ref="A30:C30"/>
    <mergeCell ref="A31:C31"/>
    <mergeCell ref="A28:C28"/>
    <mergeCell ref="A29:C29"/>
    <mergeCell ref="A23:C23"/>
    <mergeCell ref="A24:C24"/>
    <mergeCell ref="A25:C25"/>
    <mergeCell ref="A26:C26"/>
    <mergeCell ref="A27:C27"/>
    <mergeCell ref="A20:C20"/>
    <mergeCell ref="A9:C9"/>
    <mergeCell ref="A10:C10"/>
    <mergeCell ref="A13:C13"/>
    <mergeCell ref="A14:C14"/>
    <mergeCell ref="A18:C18"/>
    <mergeCell ref="A19:C19"/>
    <mergeCell ref="A1:F1"/>
    <mergeCell ref="A3:F3"/>
    <mergeCell ref="A5:C5"/>
    <mergeCell ref="A8:C8"/>
    <mergeCell ref="A12:C12"/>
    <mergeCell ref="A11:C11"/>
    <mergeCell ref="A15:C15"/>
    <mergeCell ref="A16:C16"/>
    <mergeCell ref="A17:C17"/>
    <mergeCell ref="A6:C6"/>
    <mergeCell ref="A7:C7"/>
  </mergeCells>
  <pageMargins left="0.7" right="0.7" top="0.75" bottom="0.75" header="0.3" footer="0.3"/>
  <pageSetup paperSize="9" scale="60" orientation="portrait" r:id="rId1"/>
  <ignoredErrors>
    <ignoredError sqref="E53:I53 F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2025-12-05T11:31:04Z</cp:lastPrinted>
  <dcterms:created xsi:type="dcterms:W3CDTF">2022-08-12T12:51:27Z</dcterms:created>
  <dcterms:modified xsi:type="dcterms:W3CDTF">2025-12-05T11:32:20Z</dcterms:modified>
</cp:coreProperties>
</file>