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anja Mencl.DESKTOP-5HAQ7GC\Desktop\"/>
    </mc:Choice>
  </mc:AlternateContent>
  <xr:revisionPtr revIDLastSave="0" documentId="8_{54F7D678-6F5A-4B7D-9C8C-F615B19961E0}" xr6:coauthVersionLast="37" xr6:coauthVersionMax="37" xr10:uidLastSave="{00000000-0000-0000-0000-000000000000}"/>
  <bookViews>
    <workbookView xWindow="0" yWindow="0" windowWidth="23040" windowHeight="8772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7" l="1"/>
  <c r="G20" i="7" s="1"/>
  <c r="H20" i="7"/>
  <c r="H21" i="7"/>
  <c r="H14" i="7"/>
  <c r="H17" i="7"/>
  <c r="G17" i="7"/>
  <c r="I12" i="1"/>
  <c r="E10" i="5" l="1"/>
  <c r="F58" i="7"/>
  <c r="H57" i="7"/>
  <c r="H56" i="7" s="1"/>
  <c r="F57" i="7"/>
  <c r="G56" i="7"/>
  <c r="F56" i="7"/>
  <c r="E56" i="7"/>
  <c r="H53" i="7"/>
  <c r="H52" i="7" s="1"/>
  <c r="H51" i="7" s="1"/>
  <c r="H44" i="7"/>
  <c r="H39" i="7"/>
  <c r="H38" i="7" s="1"/>
  <c r="H33" i="7"/>
  <c r="H32" i="7"/>
  <c r="H31" i="7" s="1"/>
  <c r="H11" i="7"/>
  <c r="H7" i="7"/>
  <c r="G39" i="7"/>
  <c r="G38" i="7" s="1"/>
  <c r="D11" i="5"/>
  <c r="G53" i="7"/>
  <c r="G52" i="7" s="1"/>
  <c r="G51" i="7" s="1"/>
  <c r="G44" i="7"/>
  <c r="G33" i="7"/>
  <c r="G32" i="7" s="1"/>
  <c r="G31" i="7" s="1"/>
  <c r="G11" i="7"/>
  <c r="G7" i="7"/>
  <c r="F54" i="7"/>
  <c r="F53" i="7" s="1"/>
  <c r="F52" i="7" s="1"/>
  <c r="F44" i="7"/>
  <c r="F21" i="7"/>
  <c r="F13" i="7"/>
  <c r="F12" i="7"/>
  <c r="F7" i="7"/>
  <c r="F11" i="7" s="1"/>
  <c r="E44" i="7"/>
  <c r="E12" i="7"/>
  <c r="E13" i="7"/>
  <c r="E54" i="7"/>
  <c r="E53" i="7" s="1"/>
  <c r="E52" i="7" s="1"/>
  <c r="E7" i="7"/>
  <c r="E11" i="7" s="1"/>
  <c r="F14" i="6"/>
  <c r="E14" i="6"/>
  <c r="F25" i="3"/>
  <c r="F24" i="3" s="1"/>
  <c r="E25" i="3"/>
  <c r="F15" i="3"/>
  <c r="F14" i="3"/>
  <c r="F12" i="3"/>
  <c r="F11" i="3"/>
  <c r="E11" i="3"/>
  <c r="E10" i="3" s="1"/>
  <c r="E15" i="3"/>
  <c r="E14" i="3"/>
  <c r="E12" i="3"/>
  <c r="F12" i="1"/>
  <c r="F11" i="1" s="1"/>
  <c r="B11" i="5"/>
  <c r="C11" i="5"/>
  <c r="G12" i="1"/>
  <c r="G6" i="7" l="1"/>
  <c r="F10" i="3"/>
  <c r="F9" i="3" s="1"/>
  <c r="H6" i="7"/>
  <c r="E6" i="7"/>
  <c r="E9" i="3"/>
  <c r="F6" i="7"/>
  <c r="E24" i="3"/>
</calcChain>
</file>

<file path=xl/sharedStrings.xml><?xml version="1.0" encoding="utf-8"?>
<sst xmlns="http://schemas.openxmlformats.org/spreadsheetml/2006/main" count="199" uniqueCount="120">
  <si>
    <t>FINANCIJSKI PLAN PRORAČUNSKOG KORISNIKA JEDINICE LOKALNE I PODRUČNE (REGIONALNE) SAMOUPRAVE 
ZA 2024. GODINU</t>
  </si>
  <si>
    <t>I. OPĆI DIO</t>
  </si>
  <si>
    <t>A) SAŽETAK RAČUNA PRIHODA I RASHODA</t>
  </si>
  <si>
    <t>Plan 2024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</si>
  <si>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</si>
  <si>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</si>
  <si>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</si>
  <si>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</si>
  <si>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</si>
  <si>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</si>
  <si>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</si>
  <si>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</si>
  <si>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Plan 2024.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</si>
  <si>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</si>
  <si>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</si>
  <si>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</si>
  <si>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</si>
  <si>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</si>
  <si>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</si>
  <si>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</si>
  <si>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</si>
  <si>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</si>
  <si>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</si>
  <si>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</si>
  <si>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</si>
  <si>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</si>
  <si>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</si>
  <si>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Ostale pomoći</t>
  </si>
  <si>
    <t xml:space="preserve">pomoći iz općinskog proračuna </t>
  </si>
  <si>
    <t xml:space="preserve">Donacije </t>
  </si>
  <si>
    <t xml:space="preserve">vlastiti prihodi </t>
  </si>
  <si>
    <t>Prihodi iz nadležnog proračuna i od HZZO-a temeljem ugovornih obveza</t>
  </si>
  <si>
    <t>Ostali prihodi za posebne namjene</t>
  </si>
  <si>
    <t>Prihodi od prodaje nefinancijske imovine</t>
  </si>
  <si>
    <t>Prihodi od prodaje proizvedene dugotrajne imovine</t>
  </si>
  <si>
    <t>Opći prihodi i primici</t>
  </si>
  <si>
    <t>RASHODI POSLOVANJA</t>
  </si>
  <si>
    <t>Naziv rashoda</t>
  </si>
  <si>
    <t>Plan 2023.</t>
  </si>
  <si>
    <t>Rashodi poslovanja</t>
  </si>
  <si>
    <t>Rashodi za zaposlene</t>
  </si>
  <si>
    <t>Materijalni rashodi</t>
  </si>
  <si>
    <t>…</t>
  </si>
  <si>
    <t>Rashodi za nabavu nefinancijske imovine</t>
  </si>
  <si>
    <t>Rashodi za nabavu neproizvedene dugotrajne imovine</t>
  </si>
  <si>
    <t xml:space="preserve">A. RAČUN PRIHODA I RASHODA 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</si>
  <si>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</si>
  <si>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</si>
  <si>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</si>
  <si>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</si>
  <si>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</si>
  <si>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</si>
  <si>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</si>
  <si>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</si>
  <si>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</si>
  <si>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</si>
  <si>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</si>
  <si>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</si>
  <si>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</si>
  <si>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</si>
  <si>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</si>
  <si>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</si>
  <si>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II. POSEBNI DIO</t>
  </si>
  <si>
    <t>Šifra</t>
  </si>
  <si>
    <t xml:space="preserve">Naziv </t>
  </si>
  <si>
    <t>PROGRAM 1001</t>
  </si>
  <si>
    <t>PROGRAM javnih potreba u školstvu</t>
  </si>
  <si>
    <t xml:space="preserve">Aktivnost A10010 </t>
  </si>
  <si>
    <t>ŠKOLSKA KUHINJA</t>
  </si>
  <si>
    <t>Izvor financiranja 4.3.1</t>
  </si>
  <si>
    <t>Prihodi za posebne namjene-PK</t>
  </si>
  <si>
    <t>Izvor financiranja 5.7.1</t>
  </si>
  <si>
    <t>POMOĆI IZ GRADSKIH I OPĆINSKIH PRORAČUNA-PK</t>
  </si>
  <si>
    <t xml:space="preserve">Namirice  za školsku kuhinju </t>
  </si>
  <si>
    <t>Aktivnost A10012</t>
  </si>
  <si>
    <t xml:space="preserve">Učenička zadruga </t>
  </si>
  <si>
    <t>Uredski materijal i ostali mat.rashodi</t>
  </si>
  <si>
    <t>Izvor financiranja 3.1.1.</t>
  </si>
  <si>
    <t>Vlastiti prihodi-PK</t>
  </si>
  <si>
    <t xml:space="preserve">Energija </t>
  </si>
  <si>
    <t xml:space="preserve">Komunalne usluge </t>
  </si>
  <si>
    <t xml:space="preserve">Ostali nespomenuti rashodi </t>
  </si>
  <si>
    <t>Aktivnost A10014</t>
  </si>
  <si>
    <t>Redovni program OŠ</t>
  </si>
  <si>
    <t xml:space="preserve">osiguranje učenika </t>
  </si>
  <si>
    <t xml:space="preserve">ostali nespomenuti rashodi </t>
  </si>
  <si>
    <t xml:space="preserve">JAVNE POTREBE U ŠKOLSTVU </t>
  </si>
  <si>
    <t>Kapitalni projekt K100002</t>
  </si>
  <si>
    <t xml:space="preserve">Ulaganje u obj.školstva </t>
  </si>
  <si>
    <t>Izvor financiranja 1.2.</t>
  </si>
  <si>
    <t>Opći Prihodi OŠ</t>
  </si>
  <si>
    <t xml:space="preserve">Usluge tekućeg i inv.održavanja </t>
  </si>
  <si>
    <t xml:space="preserve">knjige </t>
  </si>
  <si>
    <t>Tekući projekt  T100004</t>
  </si>
  <si>
    <t xml:space="preserve">Osig.pomoćnika u nastavi učenicima s poteškoćama </t>
  </si>
  <si>
    <t>Izvor financiranja 5.2.5.</t>
  </si>
  <si>
    <t xml:space="preserve">POMOĆI MZOŠ </t>
  </si>
  <si>
    <t>trošak plaće ,  doprinosa  i ostalo</t>
  </si>
  <si>
    <t xml:space="preserve">Zdravstveni pregledi </t>
  </si>
  <si>
    <t>REBALANS I 2024.03.</t>
  </si>
  <si>
    <t>REBALANS II  2024.06.</t>
  </si>
  <si>
    <t>sitan inventar</t>
  </si>
  <si>
    <t xml:space="preserve">telefon, pošta, prijevoz </t>
  </si>
  <si>
    <t>30.03.2024.</t>
  </si>
  <si>
    <t>20.06.2024.</t>
  </si>
  <si>
    <t>FINANCIJSKI PLAN PRORAČUNSKOG KORISNIKA JEDINICE LOKALNE I PODRUČNE (REGIONALNE) SAMOUPRAVE 
ZA 2024.GODINU</t>
  </si>
  <si>
    <t>Izvor financiranja 6.1.1.</t>
  </si>
  <si>
    <t>TEKUĆE DONACIJE POMOĆI-PK</t>
  </si>
  <si>
    <t xml:space="preserve">sitan inventar </t>
  </si>
  <si>
    <t xml:space="preserve">službena putovanja </t>
  </si>
  <si>
    <t xml:space="preserve">uređaji  i oprema </t>
  </si>
  <si>
    <t xml:space="preserve">ostali materijal </t>
  </si>
  <si>
    <t>Izvor financiranja 5.2.2</t>
  </si>
  <si>
    <t>POMOĆI-MINISTARSTVO ZNANOSTI, OBRAZOVANJA I MLADIH</t>
  </si>
  <si>
    <t>30.9.2024.</t>
  </si>
  <si>
    <t>REBALANS III  2024.09.</t>
  </si>
  <si>
    <t xml:space="preserve">Ostale intelektualne usluge </t>
  </si>
  <si>
    <t>Izvor financiranja 1.1.</t>
  </si>
  <si>
    <t xml:space="preserve">OPĆI PRIHODI I PRIMICI </t>
  </si>
  <si>
    <t>03.10.2024.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</si>
</sst>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3" fontId="0" fillId="0" borderId="0" xfId="0" applyNumberFormat="1"/>
    <xf numFmtId="0" fontId="11" fillId="2" borderId="4" xfId="0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20" fillId="0" borderId="0" xfId="0" applyFont="1"/>
    <xf numFmtId="0" fontId="21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0" fontId="0" fillId="0" borderId="3" xfId="0" applyBorder="1"/>
    <xf numFmtId="165" fontId="0" fillId="0" borderId="3" xfId="1" applyNumberFormat="1" applyFont="1" applyBorder="1"/>
    <xf numFmtId="165" fontId="11" fillId="2" borderId="3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right"/>
    </xf>
    <xf numFmtId="0" fontId="19" fillId="2" borderId="10" xfId="0" applyFont="1" applyFill="1" applyBorder="1" applyAlignment="1">
      <alignment horizontal="left" vertical="center" wrapText="1"/>
    </xf>
    <xf numFmtId="3" fontId="9" fillId="2" borderId="12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left" vertical="center" wrapText="1" indent="1"/>
    </xf>
    <xf numFmtId="3" fontId="9" fillId="2" borderId="13" xfId="0" applyNumberFormat="1" applyFont="1" applyFill="1" applyBorder="1" applyAlignment="1">
      <alignment horizontal="right"/>
    </xf>
    <xf numFmtId="3" fontId="9" fillId="2" borderId="11" xfId="0" applyNumberFormat="1" applyFont="1" applyFill="1" applyBorder="1" applyAlignment="1">
      <alignment horizontal="right"/>
    </xf>
    <xf numFmtId="3" fontId="11" fillId="2" borderId="11" xfId="0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0" fillId="0" borderId="11" xfId="1" applyNumberFormat="1" applyFont="1" applyBorder="1" applyAlignment="1">
      <alignment horizontal="right"/>
    </xf>
    <xf numFmtId="0" fontId="9" fillId="2" borderId="16" xfId="0" applyFont="1" applyFill="1" applyBorder="1" applyAlignment="1">
      <alignment horizontal="left" vertical="center" wrapText="1"/>
    </xf>
    <xf numFmtId="165" fontId="9" fillId="2" borderId="17" xfId="1" applyNumberFormat="1" applyFont="1" applyFill="1" applyBorder="1" applyAlignment="1">
      <alignment horizontal="right"/>
    </xf>
    <xf numFmtId="3" fontId="9" fillId="2" borderId="16" xfId="0" applyNumberFormat="1" applyFont="1" applyFill="1" applyBorder="1" applyAlignment="1">
      <alignment horizontal="right"/>
    </xf>
    <xf numFmtId="165" fontId="9" fillId="2" borderId="18" xfId="1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165" fontId="0" fillId="0" borderId="0" xfId="1" applyNumberFormat="1" applyFont="1"/>
    <xf numFmtId="165" fontId="1" fillId="0" borderId="3" xfId="1" applyNumberFormat="1" applyFont="1" applyBorder="1"/>
    <xf numFmtId="165" fontId="1" fillId="0" borderId="3" xfId="0" applyNumberFormat="1" applyFont="1" applyBorder="1"/>
    <xf numFmtId="0" fontId="0" fillId="0" borderId="19" xfId="0" applyBorder="1"/>
    <xf numFmtId="0" fontId="0" fillId="0" borderId="20" xfId="0" applyBorder="1"/>
    <xf numFmtId="0" fontId="2" fillId="0" borderId="19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5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center" wrapText="1"/>
    </xf>
    <xf numFmtId="0" fontId="6" fillId="0" borderId="6" xfId="0" quotePrefix="1" applyFont="1" applyBorder="1" applyAlignment="1">
      <alignment horizontal="left"/>
    </xf>
    <xf numFmtId="0" fontId="0" fillId="3" borderId="21" xfId="0" applyFill="1" applyBorder="1"/>
    <xf numFmtId="0" fontId="0" fillId="0" borderId="11" xfId="0" applyBorder="1"/>
    <xf numFmtId="0" fontId="11" fillId="3" borderId="10" xfId="0" applyFont="1" applyFill="1" applyBorder="1" applyAlignment="1">
      <alignment horizontal="left" vertical="center"/>
    </xf>
    <xf numFmtId="0" fontId="0" fillId="3" borderId="11" xfId="0" applyFill="1" applyBorder="1"/>
    <xf numFmtId="0" fontId="2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3" xfId="0" applyBorder="1"/>
    <xf numFmtId="0" fontId="6" fillId="0" borderId="10" xfId="0" quotePrefix="1" applyFont="1" applyBorder="1" applyAlignment="1">
      <alignment horizontal="left" wrapText="1"/>
    </xf>
    <xf numFmtId="0" fontId="2" fillId="0" borderId="22" xfId="0" quotePrefix="1" applyFont="1" applyBorder="1" applyAlignment="1">
      <alignment horizontal="center" vertical="center" wrapText="1"/>
    </xf>
    <xf numFmtId="0" fontId="0" fillId="4" borderId="11" xfId="0" applyFill="1" applyBorder="1"/>
    <xf numFmtId="0" fontId="0" fillId="0" borderId="22" xfId="0" applyBorder="1"/>
    <xf numFmtId="0" fontId="0" fillId="0" borderId="21" xfId="0" applyBorder="1"/>
    <xf numFmtId="0" fontId="0" fillId="0" borderId="24" xfId="0" applyBorder="1"/>
    <xf numFmtId="3" fontId="6" fillId="0" borderId="16" xfId="0" applyNumberFormat="1" applyFont="1" applyBorder="1" applyAlignment="1">
      <alignment horizontal="right"/>
    </xf>
    <xf numFmtId="3" fontId="6" fillId="0" borderId="25" xfId="0" applyNumberFormat="1" applyFont="1" applyBorder="1" applyAlignment="1">
      <alignment horizontal="right"/>
    </xf>
    <xf numFmtId="0" fontId="0" fillId="0" borderId="26" xfId="0" applyBorder="1"/>
    <xf numFmtId="165" fontId="0" fillId="0" borderId="3" xfId="0" applyNumberFormat="1" applyBorder="1"/>
    <xf numFmtId="165" fontId="1" fillId="3" borderId="11" xfId="1" applyNumberFormat="1" applyFont="1" applyFill="1" applyBorder="1"/>
    <xf numFmtId="165" fontId="1" fillId="0" borderId="11" xfId="1" applyNumberFormat="1" applyFont="1" applyBorder="1"/>
    <xf numFmtId="165" fontId="1" fillId="0" borderId="11" xfId="0" applyNumberFormat="1" applyFont="1" applyBorder="1"/>
    <xf numFmtId="165" fontId="0" fillId="3" borderId="11" xfId="0" applyNumberFormat="1" applyFill="1" applyBorder="1"/>
    <xf numFmtId="165" fontId="0" fillId="0" borderId="0" xfId="0" applyNumberFormat="1"/>
    <xf numFmtId="0" fontId="1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165" fontId="0" fillId="2" borderId="0" xfId="1" applyNumberFormat="1" applyFont="1" applyFill="1" applyBorder="1" applyAlignment="1">
      <alignment horizontal="right"/>
    </xf>
    <xf numFmtId="165" fontId="0" fillId="2" borderId="3" xfId="1" applyNumberFormat="1" applyFont="1" applyFill="1" applyBorder="1"/>
    <xf numFmtId="165" fontId="0" fillId="2" borderId="11" xfId="1" applyNumberFormat="1" applyFont="1" applyFill="1" applyBorder="1" applyAlignment="1">
      <alignment horizontal="right"/>
    </xf>
    <xf numFmtId="164" fontId="0" fillId="0" borderId="3" xfId="1" applyFont="1" applyBorder="1"/>
    <xf numFmtId="166" fontId="0" fillId="0" borderId="0" xfId="1" applyNumberFormat="1" applyFont="1"/>
    <xf numFmtId="0" fontId="0" fillId="2" borderId="3" xfId="0" applyFill="1" applyBorder="1"/>
    <xf numFmtId="0" fontId="11" fillId="2" borderId="1" xfId="0" applyFont="1" applyFill="1" applyBorder="1" applyAlignment="1">
      <alignment horizontal="left" vertical="center" wrapText="1"/>
    </xf>
    <xf numFmtId="0" fontId="11" fillId="0" borderId="10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0" borderId="22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0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0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14" xfId="0" quotePrefix="1" applyFont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9" fillId="2" borderId="10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1" fillId="2" borderId="10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workbookViewId="0">
      <selection activeCell="L30" sqref="L30"/>
    </sheetView>
  </sheetViews>
  <sheetFormatPr defaultRowHeight="14.4" x14ac:dyDescent="0.3"/>
  <cols>
    <col min="5" max="5" width="25.33203125" customWidth="1"/>
    <col min="6" max="6" width="21.5546875" customWidth="1"/>
    <col min="7" max="7" width="17.33203125" hidden="1" customWidth="1"/>
    <col min="8" max="9" width="20.109375" customWidth="1"/>
  </cols>
  <sheetData>
    <row r="1" spans="1:11" ht="42" customHeight="1" x14ac:dyDescent="0.3">
      <c r="A1" s="116" t="s">
        <v>0</v>
      </c>
      <c r="B1" s="116"/>
      <c r="C1" s="116"/>
      <c r="D1" s="116"/>
      <c r="E1" s="116"/>
      <c r="F1" s="116"/>
      <c r="G1" s="116"/>
    </row>
    <row r="2" spans="1:11" ht="18" customHeight="1" x14ac:dyDescent="0.3">
      <c r="A2" s="3"/>
      <c r="B2" s="3"/>
      <c r="C2" s="3"/>
      <c r="D2" s="3"/>
      <c r="E2" s="3"/>
      <c r="F2" s="3"/>
      <c r="G2" s="3"/>
    </row>
    <row r="3" spans="1:11" ht="15.6" x14ac:dyDescent="0.3">
      <c r="A3" s="116" t="s">
        <v>1</v>
      </c>
      <c r="B3" s="116"/>
      <c r="C3" s="116"/>
      <c r="D3" s="116"/>
      <c r="E3" s="116"/>
      <c r="F3" s="116"/>
      <c r="G3" s="116"/>
    </row>
    <row r="4" spans="1:11" ht="17.399999999999999" x14ac:dyDescent="0.3">
      <c r="A4" s="3"/>
      <c r="B4" s="3"/>
      <c r="C4" s="3"/>
      <c r="D4" s="3"/>
      <c r="E4" s="3"/>
      <c r="F4" s="3"/>
      <c r="G4" s="3"/>
    </row>
    <row r="5" spans="1:11" ht="18" customHeight="1" x14ac:dyDescent="0.3">
      <c r="A5" s="116" t="s">
        <v>2</v>
      </c>
      <c r="B5" s="117"/>
      <c r="C5" s="117"/>
      <c r="D5" s="117"/>
      <c r="E5" s="117"/>
      <c r="F5" s="117"/>
      <c r="G5" s="117"/>
    </row>
    <row r="6" spans="1:11" ht="18" thickBot="1" x14ac:dyDescent="0.35">
      <c r="A6" s="1"/>
      <c r="B6" s="2"/>
      <c r="C6" s="2"/>
      <c r="D6" s="2"/>
      <c r="E6" s="3"/>
      <c r="F6" s="76"/>
      <c r="G6" s="48" t="s">
        <v>103</v>
      </c>
      <c r="H6" s="48" t="s">
        <v>104</v>
      </c>
      <c r="I6" s="48" t="s">
        <v>114</v>
      </c>
    </row>
    <row r="7" spans="1:11" ht="26.4" x14ac:dyDescent="0.3">
      <c r="A7" s="77"/>
      <c r="B7" s="78"/>
      <c r="C7" s="78"/>
      <c r="D7" s="79"/>
      <c r="E7" s="80"/>
      <c r="F7" s="49" t="s">
        <v>3</v>
      </c>
      <c r="G7" s="50" t="s">
        <v>99</v>
      </c>
      <c r="H7" s="51" t="s">
        <v>100</v>
      </c>
      <c r="I7" s="51" t="s">
        <v>115</v>
      </c>
    </row>
    <row r="8" spans="1:11" x14ac:dyDescent="0.3">
      <c r="A8" s="119" t="s">
        <v>4</v>
      </c>
      <c r="B8" s="120"/>
      <c r="C8" s="120"/>
      <c r="D8" s="120"/>
      <c r="E8" s="121"/>
      <c r="F8" s="25">
        <v>0</v>
      </c>
      <c r="G8" s="74">
        <v>0</v>
      </c>
      <c r="H8" s="81"/>
      <c r="I8" s="81"/>
    </row>
    <row r="9" spans="1:11" x14ac:dyDescent="0.3">
      <c r="A9" s="122" t="s">
        <v>5</v>
      </c>
      <c r="B9" s="115"/>
      <c r="C9" s="115"/>
      <c r="D9" s="115"/>
      <c r="E9" s="123"/>
      <c r="F9" s="26">
        <v>808607</v>
      </c>
      <c r="G9" s="75">
        <v>827233</v>
      </c>
      <c r="H9" s="99">
        <v>993486</v>
      </c>
      <c r="I9" s="99">
        <v>994536</v>
      </c>
    </row>
    <row r="10" spans="1:11" x14ac:dyDescent="0.3">
      <c r="A10" s="124" t="s">
        <v>6</v>
      </c>
      <c r="B10" s="123"/>
      <c r="C10" s="123"/>
      <c r="D10" s="123"/>
      <c r="E10" s="123"/>
      <c r="F10" s="26">
        <v>0</v>
      </c>
      <c r="G10" s="75">
        <v>0</v>
      </c>
      <c r="H10" s="100"/>
      <c r="I10" s="100"/>
    </row>
    <row r="11" spans="1:11" x14ac:dyDescent="0.3">
      <c r="A11" s="83" t="s">
        <v>7</v>
      </c>
      <c r="B11" s="29"/>
      <c r="C11" s="29"/>
      <c r="D11" s="29"/>
      <c r="E11" s="29"/>
      <c r="F11" s="25">
        <f>F12+F13</f>
        <v>808607</v>
      </c>
      <c r="G11" s="74">
        <v>827233</v>
      </c>
      <c r="H11" s="98">
        <v>993486</v>
      </c>
      <c r="I11" s="98">
        <v>994536</v>
      </c>
    </row>
    <row r="12" spans="1:11" x14ac:dyDescent="0.3">
      <c r="A12" s="114" t="s">
        <v>8</v>
      </c>
      <c r="B12" s="115"/>
      <c r="C12" s="115"/>
      <c r="D12" s="115"/>
      <c r="E12" s="115"/>
      <c r="F12" s="26">
        <f>F9-F13</f>
        <v>808607</v>
      </c>
      <c r="G12" s="75">
        <f>G9-G13</f>
        <v>827233</v>
      </c>
      <c r="H12" s="99">
        <v>988326</v>
      </c>
      <c r="I12" s="99">
        <f>I11-I13</f>
        <v>989376.5</v>
      </c>
      <c r="K12" s="102"/>
    </row>
    <row r="13" spans="1:11" x14ac:dyDescent="0.3">
      <c r="A13" s="124" t="s">
        <v>9</v>
      </c>
      <c r="B13" s="123"/>
      <c r="C13" s="123"/>
      <c r="D13" s="123"/>
      <c r="E13" s="123"/>
      <c r="F13" s="26">
        <v>0</v>
      </c>
      <c r="G13" s="75">
        <v>0</v>
      </c>
      <c r="H13" s="99">
        <v>5159.5</v>
      </c>
      <c r="I13" s="99">
        <v>5159.5</v>
      </c>
    </row>
    <row r="14" spans="1:11" x14ac:dyDescent="0.3">
      <c r="A14" s="127" t="s">
        <v>10</v>
      </c>
      <c r="B14" s="120"/>
      <c r="C14" s="120"/>
      <c r="D14" s="120"/>
      <c r="E14" s="120"/>
      <c r="F14" s="25">
        <v>0</v>
      </c>
      <c r="G14" s="74">
        <v>0</v>
      </c>
      <c r="H14" s="101"/>
      <c r="I14" s="101"/>
      <c r="K14" s="30"/>
    </row>
    <row r="15" spans="1:11" ht="17.399999999999999" x14ac:dyDescent="0.3">
      <c r="A15" s="85"/>
      <c r="B15" s="86"/>
      <c r="C15" s="86"/>
      <c r="D15" s="86"/>
      <c r="E15" s="86"/>
      <c r="F15" s="86"/>
      <c r="G15" s="86"/>
      <c r="H15" s="87"/>
      <c r="I15" s="87"/>
    </row>
    <row r="16" spans="1:11" ht="18" customHeight="1" x14ac:dyDescent="0.3">
      <c r="A16" s="118" t="s">
        <v>11</v>
      </c>
      <c r="B16" s="117"/>
      <c r="C16" s="117"/>
      <c r="D16" s="117"/>
      <c r="E16" s="117"/>
      <c r="F16" s="117"/>
      <c r="G16" s="117"/>
      <c r="H16" s="87"/>
      <c r="I16" s="87"/>
    </row>
    <row r="17" spans="1:9" ht="18" thickBot="1" x14ac:dyDescent="0.35">
      <c r="A17" s="85"/>
      <c r="B17" s="86"/>
      <c r="C17" s="86"/>
      <c r="D17" s="86"/>
      <c r="E17" s="86"/>
      <c r="F17" s="86"/>
      <c r="G17" s="86"/>
      <c r="H17" s="87"/>
      <c r="I17" s="87"/>
    </row>
    <row r="18" spans="1:9" ht="26.4" x14ac:dyDescent="0.3">
      <c r="A18" s="88"/>
      <c r="B18" s="22"/>
      <c r="C18" s="22"/>
      <c r="D18" s="23"/>
      <c r="E18" s="24"/>
      <c r="F18" s="17" t="s">
        <v>12</v>
      </c>
      <c r="G18" s="50" t="s">
        <v>99</v>
      </c>
      <c r="H18" s="51" t="s">
        <v>100</v>
      </c>
      <c r="I18" s="51" t="s">
        <v>115</v>
      </c>
    </row>
    <row r="19" spans="1:9" ht="15.75" customHeight="1" x14ac:dyDescent="0.3">
      <c r="A19" s="122" t="s">
        <v>13</v>
      </c>
      <c r="B19" s="125"/>
      <c r="C19" s="125"/>
      <c r="D19" s="125"/>
      <c r="E19" s="126"/>
      <c r="F19" s="26">
        <v>0</v>
      </c>
      <c r="G19" s="75">
        <v>0</v>
      </c>
      <c r="H19" s="82">
        <v>0</v>
      </c>
      <c r="I19" s="82">
        <v>0</v>
      </c>
    </row>
    <row r="20" spans="1:9" x14ac:dyDescent="0.3">
      <c r="A20" s="122" t="s">
        <v>14</v>
      </c>
      <c r="B20" s="115"/>
      <c r="C20" s="115"/>
      <c r="D20" s="115"/>
      <c r="E20" s="115"/>
      <c r="F20" s="26">
        <v>0</v>
      </c>
      <c r="G20" s="75">
        <v>0</v>
      </c>
      <c r="H20" s="82">
        <v>0</v>
      </c>
      <c r="I20" s="82">
        <v>0</v>
      </c>
    </row>
    <row r="21" spans="1:9" x14ac:dyDescent="0.3">
      <c r="A21" s="127" t="s">
        <v>15</v>
      </c>
      <c r="B21" s="120"/>
      <c r="C21" s="120"/>
      <c r="D21" s="120"/>
      <c r="E21" s="120"/>
      <c r="F21" s="25">
        <v>0</v>
      </c>
      <c r="G21" s="74">
        <v>0</v>
      </c>
      <c r="H21" s="84">
        <v>0</v>
      </c>
      <c r="I21" s="84">
        <v>0</v>
      </c>
    </row>
    <row r="22" spans="1:9" ht="17.399999999999999" x14ac:dyDescent="0.3">
      <c r="A22" s="89"/>
      <c r="B22" s="86"/>
      <c r="C22" s="86"/>
      <c r="D22" s="86"/>
      <c r="E22" s="86"/>
      <c r="F22" s="86"/>
      <c r="G22" s="86"/>
      <c r="H22" s="87"/>
      <c r="I22" s="87"/>
    </row>
    <row r="23" spans="1:9" ht="18" customHeight="1" x14ac:dyDescent="0.3">
      <c r="A23" s="118" t="s">
        <v>16</v>
      </c>
      <c r="B23" s="117"/>
      <c r="C23" s="117"/>
      <c r="D23" s="117"/>
      <c r="E23" s="117"/>
      <c r="F23" s="117"/>
      <c r="G23" s="117"/>
      <c r="H23" s="87"/>
      <c r="I23" s="87"/>
    </row>
    <row r="24" spans="1:9" ht="18" thickBot="1" x14ac:dyDescent="0.35">
      <c r="A24" s="89"/>
      <c r="B24" s="86"/>
      <c r="C24" s="86"/>
      <c r="D24" s="86"/>
      <c r="E24" s="86"/>
      <c r="F24" s="86"/>
      <c r="G24" s="86"/>
      <c r="H24" s="87"/>
      <c r="I24" s="87"/>
    </row>
    <row r="25" spans="1:9" ht="26.4" x14ac:dyDescent="0.3">
      <c r="A25" s="88"/>
      <c r="B25" s="22"/>
      <c r="C25" s="22"/>
      <c r="D25" s="23"/>
      <c r="E25" s="24"/>
      <c r="F25" s="17" t="s">
        <v>12</v>
      </c>
      <c r="G25" s="50" t="s">
        <v>99</v>
      </c>
      <c r="H25" s="51" t="s">
        <v>100</v>
      </c>
      <c r="I25" s="51" t="s">
        <v>115</v>
      </c>
    </row>
    <row r="26" spans="1:9" x14ac:dyDescent="0.3">
      <c r="A26" s="132" t="s">
        <v>17</v>
      </c>
      <c r="B26" s="133"/>
      <c r="C26" s="133"/>
      <c r="D26" s="133"/>
      <c r="E26" s="134"/>
      <c r="F26" s="27">
        <v>0</v>
      </c>
      <c r="G26" s="27">
        <v>0</v>
      </c>
      <c r="H26" s="90">
        <v>0</v>
      </c>
      <c r="I26" s="90">
        <v>0</v>
      </c>
    </row>
    <row r="27" spans="1:9" ht="30" customHeight="1" x14ac:dyDescent="0.3">
      <c r="A27" s="135" t="s">
        <v>18</v>
      </c>
      <c r="B27" s="136"/>
      <c r="C27" s="136"/>
      <c r="D27" s="136"/>
      <c r="E27" s="137"/>
      <c r="F27" s="28">
        <v>2083</v>
      </c>
      <c r="G27" s="28">
        <v>2083</v>
      </c>
      <c r="H27" s="98">
        <v>2083</v>
      </c>
      <c r="I27" s="98">
        <v>2083</v>
      </c>
    </row>
    <row r="28" spans="1:9" x14ac:dyDescent="0.3">
      <c r="A28" s="91"/>
      <c r="H28" s="92"/>
      <c r="I28" s="92"/>
    </row>
    <row r="29" spans="1:9" x14ac:dyDescent="0.3">
      <c r="A29" s="91"/>
      <c r="H29" s="93"/>
      <c r="I29" s="93"/>
    </row>
    <row r="30" spans="1:9" ht="15" thickBot="1" x14ac:dyDescent="0.35">
      <c r="A30" s="130" t="s">
        <v>19</v>
      </c>
      <c r="B30" s="131"/>
      <c r="C30" s="131"/>
      <c r="D30" s="131"/>
      <c r="E30" s="131"/>
      <c r="F30" s="94">
        <v>0</v>
      </c>
      <c r="G30" s="95">
        <v>0</v>
      </c>
      <c r="H30" s="96">
        <v>0</v>
      </c>
      <c r="I30" s="96">
        <v>0</v>
      </c>
    </row>
    <row r="31" spans="1:9" ht="11.25" customHeight="1" x14ac:dyDescent="0.3">
      <c r="A31" s="14"/>
      <c r="B31" s="15"/>
      <c r="C31" s="15"/>
      <c r="D31" s="15"/>
      <c r="E31" s="15"/>
      <c r="F31" s="16"/>
      <c r="G31" s="16"/>
    </row>
    <row r="32" spans="1:9" ht="18.75" customHeight="1" x14ac:dyDescent="0.3">
      <c r="B32" t="s">
        <v>119</v>
      </c>
    </row>
    <row r="33" spans="1:7" ht="48.75" customHeight="1" x14ac:dyDescent="0.3">
      <c r="A33" s="128" t="s">
        <v>20</v>
      </c>
      <c r="B33" s="129"/>
      <c r="C33" s="129"/>
      <c r="D33" s="129"/>
      <c r="E33" s="129"/>
      <c r="F33" s="129"/>
      <c r="G33" s="129"/>
    </row>
  </sheetData>
  <mergeCells count="18">
    <mergeCell ref="A33:G33"/>
    <mergeCell ref="A23:G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G5"/>
    <mergeCell ref="A16:G16"/>
    <mergeCell ref="A1:G1"/>
    <mergeCell ref="A3:G3"/>
    <mergeCell ref="A8:E8"/>
    <mergeCell ref="A9:E9"/>
    <mergeCell ref="A10:E10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topLeftCell="A10" workbookViewId="0">
      <selection activeCell="N18" sqref="N18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7.5546875" customWidth="1"/>
    <col min="5" max="5" width="20.88671875" customWidth="1"/>
    <col min="6" max="6" width="18.109375" hidden="1" customWidth="1"/>
    <col min="7" max="8" width="17.6640625" customWidth="1"/>
    <col min="9" max="9" width="14" customWidth="1"/>
  </cols>
  <sheetData>
    <row r="1" spans="1:10" ht="42" customHeight="1" x14ac:dyDescent="0.3">
      <c r="A1" s="116" t="s">
        <v>0</v>
      </c>
      <c r="B1" s="116"/>
      <c r="C1" s="116"/>
      <c r="D1" s="116"/>
      <c r="E1" s="116"/>
      <c r="F1" s="116"/>
    </row>
    <row r="2" spans="1:10" ht="18" customHeight="1" x14ac:dyDescent="0.3">
      <c r="A2" s="3"/>
      <c r="B2" s="3"/>
      <c r="C2" s="3"/>
      <c r="D2" s="3"/>
      <c r="E2" s="3"/>
      <c r="F2" s="3"/>
    </row>
    <row r="3" spans="1:10" ht="15.6" x14ac:dyDescent="0.3">
      <c r="A3" s="116" t="s">
        <v>1</v>
      </c>
      <c r="B3" s="116"/>
      <c r="C3" s="116"/>
      <c r="D3" s="116"/>
      <c r="E3" s="116"/>
      <c r="F3" s="116"/>
    </row>
    <row r="4" spans="1:10" ht="17.399999999999999" x14ac:dyDescent="0.3">
      <c r="A4" s="3"/>
      <c r="B4" s="3"/>
      <c r="C4" s="3"/>
      <c r="D4" s="3"/>
      <c r="E4" s="3"/>
      <c r="F4" s="3"/>
    </row>
    <row r="5" spans="1:10" ht="17.399999999999999" x14ac:dyDescent="0.3">
      <c r="A5" s="3"/>
      <c r="B5" s="3"/>
      <c r="C5" s="3"/>
      <c r="D5" s="3"/>
      <c r="E5" s="3"/>
      <c r="F5" s="3"/>
    </row>
    <row r="6" spans="1:10" ht="15.6" x14ac:dyDescent="0.3">
      <c r="A6" s="116" t="s">
        <v>5</v>
      </c>
      <c r="B6" s="138"/>
      <c r="C6" s="138"/>
      <c r="D6" s="138"/>
      <c r="E6" s="138"/>
      <c r="F6" s="138"/>
    </row>
    <row r="7" spans="1:10" ht="18" thickBot="1" x14ac:dyDescent="0.35">
      <c r="A7" s="3"/>
      <c r="B7" s="3"/>
      <c r="C7" s="3"/>
      <c r="D7" s="3"/>
      <c r="E7" s="3"/>
      <c r="F7" s="48" t="s">
        <v>103</v>
      </c>
      <c r="G7" s="48" t="s">
        <v>104</v>
      </c>
      <c r="H7" s="48" t="s">
        <v>114</v>
      </c>
    </row>
    <row r="8" spans="1:10" ht="26.4" x14ac:dyDescent="0.3">
      <c r="A8" s="18" t="s">
        <v>21</v>
      </c>
      <c r="B8" s="17" t="s">
        <v>22</v>
      </c>
      <c r="C8" s="17" t="s">
        <v>23</v>
      </c>
      <c r="D8" s="17" t="s">
        <v>24</v>
      </c>
      <c r="E8" s="17" t="s">
        <v>12</v>
      </c>
      <c r="F8" s="18" t="s">
        <v>99</v>
      </c>
      <c r="G8" s="18" t="s">
        <v>100</v>
      </c>
      <c r="H8" s="51" t="s">
        <v>115</v>
      </c>
    </row>
    <row r="9" spans="1:10" ht="15.75" customHeight="1" x14ac:dyDescent="0.3">
      <c r="A9" s="6">
        <v>6</v>
      </c>
      <c r="B9" s="6"/>
      <c r="C9" s="6"/>
      <c r="D9" s="6" t="s">
        <v>25</v>
      </c>
      <c r="E9" s="5">
        <f>E10+E13+E14+E15+E16+E17+E19</f>
        <v>808607.25</v>
      </c>
      <c r="F9" s="5">
        <f>F10+F13+F14+F15+F16+F17+F19</f>
        <v>827233.05</v>
      </c>
      <c r="G9" s="45">
        <v>993486</v>
      </c>
      <c r="H9" s="45">
        <v>994536</v>
      </c>
      <c r="I9" s="102"/>
      <c r="J9" s="102"/>
    </row>
    <row r="10" spans="1:10" ht="39.6" x14ac:dyDescent="0.3">
      <c r="A10" s="6"/>
      <c r="B10" s="10">
        <v>63</v>
      </c>
      <c r="C10" s="10"/>
      <c r="D10" s="10" t="s">
        <v>26</v>
      </c>
      <c r="E10" s="5">
        <f>E11+E12</f>
        <v>753798.75</v>
      </c>
      <c r="F10" s="5">
        <f>F11+F12</f>
        <v>755037.75</v>
      </c>
      <c r="G10" s="45">
        <v>917937.75</v>
      </c>
      <c r="H10" s="45">
        <v>917937.75</v>
      </c>
      <c r="I10" s="30"/>
    </row>
    <row r="11" spans="1:10" x14ac:dyDescent="0.3">
      <c r="A11" s="7"/>
      <c r="B11" s="7"/>
      <c r="C11" s="8">
        <v>52</v>
      </c>
      <c r="D11" s="8" t="s">
        <v>27</v>
      </c>
      <c r="E11" s="5">
        <f>727810+20988.75</f>
        <v>748798.75</v>
      </c>
      <c r="F11" s="5">
        <f>728849+20988.75</f>
        <v>749837.75</v>
      </c>
      <c r="G11" s="108">
        <v>910438</v>
      </c>
      <c r="H11" s="108">
        <v>910438</v>
      </c>
      <c r="I11" s="30"/>
    </row>
    <row r="12" spans="1:10" x14ac:dyDescent="0.3">
      <c r="A12" s="7"/>
      <c r="B12" s="7"/>
      <c r="C12" s="8">
        <v>57</v>
      </c>
      <c r="D12" s="8" t="s">
        <v>28</v>
      </c>
      <c r="E12" s="5">
        <f>1200+3800</f>
        <v>5000</v>
      </c>
      <c r="F12" s="5">
        <f>1400+3800</f>
        <v>5200</v>
      </c>
      <c r="G12" s="108">
        <v>7500</v>
      </c>
      <c r="H12" s="108">
        <v>7500</v>
      </c>
      <c r="I12" s="30"/>
    </row>
    <row r="13" spans="1:10" x14ac:dyDescent="0.3">
      <c r="A13" s="7"/>
      <c r="B13" s="21">
        <v>61</v>
      </c>
      <c r="C13" s="8"/>
      <c r="D13" s="8" t="s">
        <v>29</v>
      </c>
      <c r="E13" s="5">
        <v>0</v>
      </c>
      <c r="F13" s="5">
        <v>0</v>
      </c>
      <c r="G13" s="108">
        <v>2930.1</v>
      </c>
      <c r="H13" s="108">
        <v>2930.1</v>
      </c>
    </row>
    <row r="14" spans="1:10" x14ac:dyDescent="0.3">
      <c r="A14" s="7"/>
      <c r="B14" s="21">
        <v>66</v>
      </c>
      <c r="C14" s="8"/>
      <c r="D14" s="8" t="s">
        <v>30</v>
      </c>
      <c r="E14" s="5">
        <f>1300+1500</f>
        <v>2800</v>
      </c>
      <c r="F14" s="5">
        <f>1500+1360</f>
        <v>2860</v>
      </c>
      <c r="G14" s="108">
        <v>2542</v>
      </c>
      <c r="H14" s="108">
        <v>3116</v>
      </c>
    </row>
    <row r="15" spans="1:10" ht="39.6" x14ac:dyDescent="0.3">
      <c r="A15" s="7"/>
      <c r="B15" s="7">
        <v>67</v>
      </c>
      <c r="C15" s="8"/>
      <c r="D15" s="10" t="s">
        <v>31</v>
      </c>
      <c r="E15" s="5">
        <f>11495+14517+25664.5</f>
        <v>51676.5</v>
      </c>
      <c r="F15" s="5">
        <f>26178.3+11495+31330</f>
        <v>69003.3</v>
      </c>
      <c r="G15" s="108">
        <v>69744</v>
      </c>
      <c r="H15" s="108">
        <v>70220</v>
      </c>
      <c r="I15" s="30"/>
    </row>
    <row r="16" spans="1:10" ht="26.4" x14ac:dyDescent="0.3">
      <c r="A16" s="7"/>
      <c r="B16" s="7"/>
      <c r="C16" s="8">
        <v>43</v>
      </c>
      <c r="D16" s="12" t="s">
        <v>32</v>
      </c>
      <c r="E16" s="5">
        <v>332</v>
      </c>
      <c r="F16" s="5">
        <v>332</v>
      </c>
      <c r="G16" s="112">
        <v>332</v>
      </c>
      <c r="H16" s="112">
        <v>332</v>
      </c>
    </row>
    <row r="17" spans="1:14" ht="26.4" x14ac:dyDescent="0.3">
      <c r="A17" s="9">
        <v>7</v>
      </c>
      <c r="B17" s="9"/>
      <c r="C17" s="9"/>
      <c r="D17" s="19" t="s">
        <v>33</v>
      </c>
      <c r="E17" s="5">
        <v>0</v>
      </c>
      <c r="F17" s="5">
        <v>0</v>
      </c>
      <c r="G17" s="44">
        <v>0</v>
      </c>
      <c r="H17" s="44">
        <v>0</v>
      </c>
      <c r="I17" s="30"/>
    </row>
    <row r="18" spans="1:14" ht="26.4" x14ac:dyDescent="0.3">
      <c r="A18" s="10"/>
      <c r="B18" s="10">
        <v>72</v>
      </c>
      <c r="C18" s="10"/>
      <c r="D18" s="20" t="s">
        <v>34</v>
      </c>
      <c r="E18" s="5">
        <v>0</v>
      </c>
      <c r="F18" s="5">
        <v>0</v>
      </c>
      <c r="G18" s="44">
        <v>0</v>
      </c>
      <c r="H18" s="44">
        <v>0</v>
      </c>
      <c r="N18" s="30"/>
    </row>
    <row r="19" spans="1:14" x14ac:dyDescent="0.3">
      <c r="A19" s="10"/>
      <c r="B19" s="10"/>
      <c r="C19" s="8">
        <v>11</v>
      </c>
      <c r="D19" s="8" t="s">
        <v>35</v>
      </c>
      <c r="E19" s="5">
        <v>0</v>
      </c>
      <c r="F19" s="5">
        <v>0</v>
      </c>
      <c r="G19" s="110"/>
      <c r="H19" s="110"/>
    </row>
    <row r="20" spans="1:14" x14ac:dyDescent="0.3">
      <c r="A20" s="71"/>
      <c r="E20" s="30"/>
      <c r="G20" s="72"/>
      <c r="H20" s="72"/>
    </row>
    <row r="21" spans="1:14" ht="15.6" x14ac:dyDescent="0.3">
      <c r="A21" s="139" t="s">
        <v>36</v>
      </c>
      <c r="B21" s="138"/>
      <c r="C21" s="138"/>
      <c r="D21" s="138"/>
      <c r="E21" s="138"/>
      <c r="F21" s="138"/>
      <c r="G21" s="72"/>
      <c r="H21" s="72"/>
    </row>
    <row r="22" spans="1:14" ht="18" thickBot="1" x14ac:dyDescent="0.35">
      <c r="A22" s="73"/>
      <c r="B22" s="3"/>
      <c r="C22" s="3"/>
      <c r="D22" s="3"/>
      <c r="E22" s="3"/>
      <c r="F22" s="3"/>
      <c r="G22" s="72"/>
      <c r="H22" s="72"/>
    </row>
    <row r="23" spans="1:14" ht="26.4" x14ac:dyDescent="0.3">
      <c r="A23" s="18" t="s">
        <v>21</v>
      </c>
      <c r="B23" s="17" t="s">
        <v>22</v>
      </c>
      <c r="C23" s="17" t="s">
        <v>23</v>
      </c>
      <c r="D23" s="17" t="s">
        <v>37</v>
      </c>
      <c r="E23" s="17" t="s">
        <v>38</v>
      </c>
      <c r="F23" s="50" t="s">
        <v>99</v>
      </c>
      <c r="G23" s="50" t="s">
        <v>100</v>
      </c>
      <c r="H23" s="51" t="s">
        <v>115</v>
      </c>
    </row>
    <row r="24" spans="1:14" ht="15.75" customHeight="1" x14ac:dyDescent="0.3">
      <c r="A24" s="6">
        <v>3</v>
      </c>
      <c r="B24" s="6"/>
      <c r="C24" s="6"/>
      <c r="D24" s="6" t="s">
        <v>39</v>
      </c>
      <c r="E24" s="5">
        <f>E25+E30+E27</f>
        <v>808607</v>
      </c>
      <c r="F24" s="5">
        <f>F25+F27</f>
        <v>827233</v>
      </c>
      <c r="G24" s="45">
        <v>993485.73</v>
      </c>
      <c r="H24" s="45">
        <v>994536</v>
      </c>
      <c r="I24" s="102"/>
    </row>
    <row r="25" spans="1:14" ht="15.75" customHeight="1" x14ac:dyDescent="0.3">
      <c r="A25" s="6"/>
      <c r="B25" s="10">
        <v>31</v>
      </c>
      <c r="C25" s="10"/>
      <c r="D25" s="10" t="s">
        <v>40</v>
      </c>
      <c r="E25" s="5">
        <f>14517+718319+2130-123555</f>
        <v>611411</v>
      </c>
      <c r="F25" s="5">
        <f>31330+721819+2130-123555</f>
        <v>631724</v>
      </c>
      <c r="G25" s="97">
        <v>808416</v>
      </c>
      <c r="H25" s="97">
        <v>808940</v>
      </c>
      <c r="I25" s="30"/>
      <c r="J25" s="30"/>
    </row>
    <row r="26" spans="1:14" x14ac:dyDescent="0.3">
      <c r="A26" s="7"/>
      <c r="B26" s="7"/>
      <c r="C26" s="8">
        <v>11</v>
      </c>
      <c r="D26" s="8" t="s">
        <v>35</v>
      </c>
      <c r="E26" s="5">
        <v>0</v>
      </c>
      <c r="F26" s="5">
        <v>0</v>
      </c>
      <c r="G26" s="97">
        <v>0</v>
      </c>
      <c r="H26" s="97">
        <v>0</v>
      </c>
    </row>
    <row r="27" spans="1:14" x14ac:dyDescent="0.3">
      <c r="A27" s="7"/>
      <c r="B27" s="7">
        <v>32</v>
      </c>
      <c r="C27" s="8"/>
      <c r="D27" s="7" t="s">
        <v>41</v>
      </c>
      <c r="E27" s="5">
        <v>197196</v>
      </c>
      <c r="F27" s="5">
        <v>195509</v>
      </c>
      <c r="G27" s="97">
        <v>179910.23</v>
      </c>
      <c r="H27" s="97">
        <v>180436</v>
      </c>
      <c r="I27" s="30"/>
      <c r="L27" s="30"/>
    </row>
    <row r="28" spans="1:14" x14ac:dyDescent="0.3">
      <c r="A28" s="7"/>
      <c r="B28" s="7"/>
      <c r="C28" s="8">
        <v>11</v>
      </c>
      <c r="D28" s="8" t="s">
        <v>35</v>
      </c>
      <c r="E28" s="5">
        <v>0</v>
      </c>
      <c r="F28" s="5">
        <v>0</v>
      </c>
      <c r="G28" s="97">
        <v>0</v>
      </c>
      <c r="H28" s="97">
        <v>0</v>
      </c>
    </row>
    <row r="29" spans="1:14" x14ac:dyDescent="0.3">
      <c r="A29" s="7"/>
      <c r="B29" s="21" t="s">
        <v>42</v>
      </c>
      <c r="C29" s="8"/>
      <c r="D29" s="8"/>
      <c r="E29" s="5"/>
      <c r="F29" s="5"/>
      <c r="G29" s="97"/>
      <c r="H29" s="97"/>
    </row>
    <row r="30" spans="1:14" ht="26.4" x14ac:dyDescent="0.3">
      <c r="A30" s="9">
        <v>4</v>
      </c>
      <c r="B30" s="9"/>
      <c r="C30" s="9"/>
      <c r="D30" s="19" t="s">
        <v>43</v>
      </c>
      <c r="E30" s="5">
        <v>0</v>
      </c>
      <c r="F30" s="5">
        <v>0</v>
      </c>
      <c r="G30" s="97">
        <v>0</v>
      </c>
      <c r="H30" s="97">
        <v>0</v>
      </c>
    </row>
    <row r="31" spans="1:14" ht="39.6" x14ac:dyDescent="0.3">
      <c r="A31" s="10"/>
      <c r="B31" s="10">
        <v>41</v>
      </c>
      <c r="C31" s="10"/>
      <c r="D31" s="20" t="s">
        <v>44</v>
      </c>
      <c r="E31" s="5">
        <v>0</v>
      </c>
      <c r="F31" s="5">
        <v>0</v>
      </c>
      <c r="G31" s="108">
        <v>5159.5</v>
      </c>
      <c r="H31" s="108">
        <v>5159.5</v>
      </c>
    </row>
    <row r="32" spans="1:14" x14ac:dyDescent="0.3">
      <c r="A32" s="10"/>
      <c r="B32" s="10"/>
      <c r="C32" s="8">
        <v>11</v>
      </c>
      <c r="D32" s="8" t="s">
        <v>35</v>
      </c>
      <c r="E32" s="5">
        <v>0</v>
      </c>
      <c r="F32" s="5">
        <v>0</v>
      </c>
      <c r="G32" s="97">
        <v>0</v>
      </c>
      <c r="H32" s="97">
        <v>0</v>
      </c>
    </row>
    <row r="33" spans="5:6" x14ac:dyDescent="0.3">
      <c r="E33" s="30"/>
      <c r="F33" s="30"/>
    </row>
  </sheetData>
  <mergeCells count="4">
    <mergeCell ref="A6:F6"/>
    <mergeCell ref="A21:F21"/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workbookViewId="0">
      <selection activeCell="E8" sqref="E8:E9"/>
    </sheetView>
  </sheetViews>
  <sheetFormatPr defaultRowHeight="14.4" x14ac:dyDescent="0.3"/>
  <cols>
    <col min="1" max="1" width="35.33203125" customWidth="1"/>
    <col min="2" max="2" width="19" customWidth="1"/>
    <col min="3" max="3" width="17.88671875" hidden="1" customWidth="1"/>
    <col min="4" max="5" width="19.5546875" customWidth="1"/>
  </cols>
  <sheetData>
    <row r="1" spans="1:7" ht="42" customHeight="1" x14ac:dyDescent="0.3">
      <c r="A1" s="116" t="s">
        <v>0</v>
      </c>
      <c r="B1" s="116"/>
      <c r="C1" s="116"/>
    </row>
    <row r="2" spans="1:7" ht="18" customHeight="1" x14ac:dyDescent="0.3">
      <c r="A2" s="3"/>
      <c r="B2" s="3"/>
      <c r="C2" s="3"/>
    </row>
    <row r="3" spans="1:7" ht="15.6" x14ac:dyDescent="0.3">
      <c r="A3" s="116" t="s">
        <v>1</v>
      </c>
      <c r="B3" s="116"/>
      <c r="C3" s="116"/>
    </row>
    <row r="4" spans="1:7" ht="17.399999999999999" x14ac:dyDescent="0.3">
      <c r="A4" s="3"/>
      <c r="B4" s="3"/>
      <c r="C4" s="3"/>
    </row>
    <row r="5" spans="1:7" ht="18" customHeight="1" x14ac:dyDescent="0.3">
      <c r="A5" s="116" t="s">
        <v>45</v>
      </c>
      <c r="B5" s="117"/>
      <c r="C5" s="117"/>
    </row>
    <row r="6" spans="1:7" ht="17.399999999999999" x14ac:dyDescent="0.3">
      <c r="A6" s="3"/>
      <c r="B6" s="3"/>
      <c r="C6" s="3"/>
    </row>
    <row r="7" spans="1:7" ht="15.6" x14ac:dyDescent="0.3">
      <c r="A7" s="116" t="s">
        <v>46</v>
      </c>
      <c r="B7" s="138"/>
      <c r="C7" s="138"/>
    </row>
    <row r="8" spans="1:7" ht="18" thickBot="1" x14ac:dyDescent="0.35">
      <c r="A8" s="3"/>
      <c r="B8" s="3"/>
      <c r="C8" s="48" t="s">
        <v>103</v>
      </c>
      <c r="D8" s="48" t="s">
        <v>104</v>
      </c>
      <c r="E8" s="48" t="s">
        <v>114</v>
      </c>
    </row>
    <row r="9" spans="1:7" ht="26.4" x14ac:dyDescent="0.3">
      <c r="A9" s="18" t="s">
        <v>47</v>
      </c>
      <c r="B9" s="17" t="s">
        <v>3</v>
      </c>
      <c r="C9" s="50" t="s">
        <v>99</v>
      </c>
      <c r="D9" s="51" t="s">
        <v>100</v>
      </c>
      <c r="E9" s="51" t="s">
        <v>115</v>
      </c>
      <c r="G9" s="68"/>
    </row>
    <row r="10" spans="1:7" ht="15.75" customHeight="1" x14ac:dyDescent="0.3">
      <c r="A10" s="6" t="s">
        <v>48</v>
      </c>
      <c r="B10" s="65">
        <v>808607</v>
      </c>
      <c r="C10" s="66">
        <v>827233</v>
      </c>
      <c r="D10" s="69">
        <v>993485.73</v>
      </c>
      <c r="E10" s="69">
        <f>E11+E14</f>
        <v>994536</v>
      </c>
    </row>
    <row r="11" spans="1:7" ht="15.75" customHeight="1" x14ac:dyDescent="0.3">
      <c r="A11" s="6" t="s">
        <v>49</v>
      </c>
      <c r="B11" s="65">
        <f>B10-B14</f>
        <v>808275</v>
      </c>
      <c r="C11" s="66">
        <f>C10-C14</f>
        <v>826901</v>
      </c>
      <c r="D11" s="70">
        <f>D10-D14</f>
        <v>993153.73</v>
      </c>
      <c r="E11" s="70">
        <v>994204</v>
      </c>
      <c r="F11" s="30"/>
    </row>
    <row r="12" spans="1:7" ht="26.4" x14ac:dyDescent="0.3">
      <c r="A12" s="12" t="s">
        <v>50</v>
      </c>
      <c r="B12" s="4"/>
      <c r="C12" s="5"/>
      <c r="D12" s="44"/>
      <c r="E12" s="44"/>
    </row>
    <row r="13" spans="1:7" x14ac:dyDescent="0.3">
      <c r="A13" s="11" t="s">
        <v>51</v>
      </c>
      <c r="B13" s="4"/>
      <c r="C13" s="5"/>
      <c r="D13" s="44"/>
      <c r="E13" s="44"/>
    </row>
    <row r="14" spans="1:7" x14ac:dyDescent="0.3">
      <c r="A14" s="6" t="s">
        <v>52</v>
      </c>
      <c r="B14" s="65">
        <v>332</v>
      </c>
      <c r="C14" s="66">
        <v>332</v>
      </c>
      <c r="D14" s="67">
        <v>332</v>
      </c>
      <c r="E14" s="67">
        <v>332</v>
      </c>
    </row>
    <row r="15" spans="1:7" ht="26.4" x14ac:dyDescent="0.3">
      <c r="A15" s="13" t="s">
        <v>53</v>
      </c>
      <c r="B15" s="4">
        <v>332</v>
      </c>
      <c r="C15" s="5">
        <v>332</v>
      </c>
      <c r="D15" s="44">
        <v>332</v>
      </c>
      <c r="E15" s="44">
        <v>332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topLeftCell="A4" workbookViewId="0">
      <selection activeCell="K19" sqref="K19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2.44140625" customWidth="1"/>
    <col min="5" max="5" width="16.44140625" customWidth="1"/>
    <col min="6" max="6" width="14.33203125" hidden="1" customWidth="1"/>
    <col min="7" max="8" width="13.33203125" customWidth="1"/>
  </cols>
  <sheetData>
    <row r="1" spans="1:12" ht="42" customHeight="1" x14ac:dyDescent="0.3">
      <c r="A1" s="116" t="s">
        <v>105</v>
      </c>
      <c r="B1" s="116"/>
      <c r="C1" s="116"/>
      <c r="D1" s="116"/>
      <c r="E1" s="116"/>
      <c r="F1" s="116"/>
    </row>
    <row r="2" spans="1:12" ht="18" customHeight="1" x14ac:dyDescent="0.3">
      <c r="A2" s="3"/>
      <c r="B2" s="3"/>
      <c r="C2" s="3"/>
      <c r="D2" s="3"/>
      <c r="E2" s="3"/>
      <c r="F2" s="3"/>
    </row>
    <row r="3" spans="1:12" ht="15.6" x14ac:dyDescent="0.3">
      <c r="A3" s="116" t="s">
        <v>1</v>
      </c>
      <c r="B3" s="116"/>
      <c r="C3" s="116"/>
      <c r="D3" s="116"/>
      <c r="E3" s="116"/>
      <c r="F3" s="116"/>
    </row>
    <row r="4" spans="1:12" ht="17.399999999999999" x14ac:dyDescent="0.3">
      <c r="A4" s="3"/>
      <c r="B4" s="3"/>
      <c r="C4" s="3"/>
      <c r="D4" s="3"/>
      <c r="E4" s="3"/>
      <c r="F4" s="3"/>
    </row>
    <row r="5" spans="1:12" ht="18" customHeight="1" x14ac:dyDescent="0.3">
      <c r="A5" s="116" t="s">
        <v>54</v>
      </c>
      <c r="B5" s="117"/>
      <c r="C5" s="117"/>
      <c r="D5" s="117"/>
      <c r="E5" s="117"/>
      <c r="F5" s="117"/>
    </row>
    <row r="6" spans="1:12" ht="18" thickBot="1" x14ac:dyDescent="0.35">
      <c r="A6" s="3"/>
      <c r="B6" s="3"/>
      <c r="C6" s="3"/>
      <c r="D6" s="3"/>
      <c r="E6" s="3"/>
      <c r="F6" s="48" t="s">
        <v>103</v>
      </c>
      <c r="G6" s="48" t="s">
        <v>104</v>
      </c>
      <c r="H6" s="48" t="s">
        <v>114</v>
      </c>
    </row>
    <row r="7" spans="1:12" ht="26.4" x14ac:dyDescent="0.3">
      <c r="A7" s="18" t="s">
        <v>21</v>
      </c>
      <c r="B7" s="17" t="s">
        <v>22</v>
      </c>
      <c r="C7" s="17" t="s">
        <v>23</v>
      </c>
      <c r="D7" s="17" t="s">
        <v>55</v>
      </c>
      <c r="E7" s="17" t="s">
        <v>12</v>
      </c>
      <c r="F7" s="50" t="s">
        <v>99</v>
      </c>
      <c r="G7" s="51" t="s">
        <v>100</v>
      </c>
      <c r="H7" s="51" t="s">
        <v>115</v>
      </c>
    </row>
    <row r="8" spans="1:12" ht="26.4" x14ac:dyDescent="0.3">
      <c r="A8" s="6">
        <v>8</v>
      </c>
      <c r="B8" s="6"/>
      <c r="C8" s="6"/>
      <c r="D8" s="6" t="s">
        <v>56</v>
      </c>
      <c r="E8" s="4">
        <v>0</v>
      </c>
      <c r="F8" s="5">
        <v>0</v>
      </c>
      <c r="G8" s="44">
        <v>0</v>
      </c>
      <c r="H8" s="44">
        <v>0</v>
      </c>
    </row>
    <row r="9" spans="1:12" x14ac:dyDescent="0.3">
      <c r="A9" s="6"/>
      <c r="B9" s="10">
        <v>84</v>
      </c>
      <c r="C9" s="10"/>
      <c r="D9" s="10" t="s">
        <v>57</v>
      </c>
      <c r="E9" s="4">
        <v>0</v>
      </c>
      <c r="F9" s="5">
        <v>0</v>
      </c>
      <c r="G9" s="44">
        <v>0</v>
      </c>
      <c r="H9" s="44">
        <v>0</v>
      </c>
    </row>
    <row r="10" spans="1:12" ht="26.4" x14ac:dyDescent="0.3">
      <c r="A10" s="7"/>
      <c r="B10" s="7"/>
      <c r="C10" s="8">
        <v>81</v>
      </c>
      <c r="D10" s="12" t="s">
        <v>58</v>
      </c>
      <c r="E10" s="4">
        <v>0</v>
      </c>
      <c r="F10" s="5"/>
      <c r="G10" s="44">
        <v>0</v>
      </c>
      <c r="H10" s="44">
        <v>0</v>
      </c>
    </row>
    <row r="11" spans="1:12" ht="39.6" x14ac:dyDescent="0.3">
      <c r="A11" s="9">
        <v>5</v>
      </c>
      <c r="B11" s="9"/>
      <c r="C11" s="9"/>
      <c r="D11" s="19" t="s">
        <v>59</v>
      </c>
      <c r="E11" s="4">
        <v>0</v>
      </c>
      <c r="F11" s="5">
        <v>0</v>
      </c>
      <c r="G11" s="44">
        <v>0</v>
      </c>
      <c r="H11" s="44">
        <v>0</v>
      </c>
    </row>
    <row r="12" spans="1:12" ht="39.6" x14ac:dyDescent="0.3">
      <c r="A12" s="10"/>
      <c r="B12" s="10">
        <v>54</v>
      </c>
      <c r="C12" s="10"/>
      <c r="D12" s="20" t="s">
        <v>60</v>
      </c>
      <c r="E12" s="4">
        <v>0</v>
      </c>
      <c r="F12" s="5">
        <v>0</v>
      </c>
      <c r="G12" s="44">
        <v>0</v>
      </c>
      <c r="H12" s="44">
        <v>0</v>
      </c>
    </row>
    <row r="13" spans="1:12" x14ac:dyDescent="0.3">
      <c r="A13" s="10"/>
      <c r="B13" s="10"/>
      <c r="C13" s="8">
        <v>11</v>
      </c>
      <c r="D13" s="8" t="s">
        <v>35</v>
      </c>
      <c r="E13" s="4"/>
      <c r="F13" s="5"/>
      <c r="G13" s="44">
        <v>0</v>
      </c>
      <c r="H13" s="44">
        <v>0</v>
      </c>
      <c r="L13" s="111"/>
    </row>
    <row r="14" spans="1:12" x14ac:dyDescent="0.3">
      <c r="A14" s="10"/>
      <c r="B14" s="10"/>
      <c r="C14" s="8">
        <v>31</v>
      </c>
      <c r="D14" s="8" t="s">
        <v>61</v>
      </c>
      <c r="E14" s="4">
        <f>1500+1300</f>
        <v>2800</v>
      </c>
      <c r="F14" s="5">
        <f>1500+1360</f>
        <v>2860</v>
      </c>
      <c r="G14" s="45">
        <v>2542.02</v>
      </c>
      <c r="H14" s="110">
        <v>3116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0"/>
  <sheetViews>
    <sheetView tabSelected="1" workbookViewId="0">
      <selection activeCell="I14" sqref="I1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3.33203125" customWidth="1"/>
    <col min="4" max="4" width="33.5546875" customWidth="1"/>
    <col min="5" max="5" width="14.88671875" customWidth="1"/>
    <col min="6" max="6" width="16.44140625" hidden="1" customWidth="1"/>
    <col min="7" max="8" width="14.88671875" customWidth="1"/>
    <col min="9" max="9" width="18" customWidth="1"/>
  </cols>
  <sheetData>
    <row r="1" spans="1:9" ht="42" customHeight="1" x14ac:dyDescent="0.3">
      <c r="A1" s="116" t="s">
        <v>0</v>
      </c>
      <c r="B1" s="116"/>
      <c r="C1" s="116"/>
      <c r="D1" s="116"/>
      <c r="E1" s="116"/>
      <c r="F1" s="116"/>
      <c r="G1" s="116"/>
      <c r="H1" s="104"/>
    </row>
    <row r="2" spans="1:9" ht="17.399999999999999" x14ac:dyDescent="0.3">
      <c r="A2" s="3"/>
      <c r="B2" s="3"/>
      <c r="C2" s="3"/>
      <c r="D2" s="3"/>
      <c r="E2" s="3"/>
      <c r="F2" s="3"/>
      <c r="G2" s="3"/>
      <c r="H2" s="3"/>
    </row>
    <row r="3" spans="1:9" ht="18" customHeight="1" x14ac:dyDescent="0.3">
      <c r="A3" s="116" t="s">
        <v>62</v>
      </c>
      <c r="B3" s="117"/>
      <c r="C3" s="117"/>
      <c r="D3" s="117"/>
      <c r="E3" s="117"/>
      <c r="F3" s="117"/>
      <c r="G3" s="117"/>
      <c r="H3" s="103"/>
    </row>
    <row r="4" spans="1:9" ht="15" thickBot="1" x14ac:dyDescent="0.35">
      <c r="A4" s="47"/>
      <c r="B4" s="47"/>
      <c r="C4" s="47"/>
      <c r="D4" s="47"/>
      <c r="E4" s="47"/>
      <c r="F4" s="48" t="s">
        <v>103</v>
      </c>
      <c r="G4" s="48" t="s">
        <v>104</v>
      </c>
      <c r="H4" s="48" t="s">
        <v>114</v>
      </c>
    </row>
    <row r="5" spans="1:9" ht="26.4" x14ac:dyDescent="0.3">
      <c r="A5" s="140" t="s">
        <v>63</v>
      </c>
      <c r="B5" s="141"/>
      <c r="C5" s="142"/>
      <c r="D5" s="49" t="s">
        <v>64</v>
      </c>
      <c r="E5" s="49" t="s">
        <v>12</v>
      </c>
      <c r="F5" s="50" t="s">
        <v>99</v>
      </c>
      <c r="G5" s="51" t="s">
        <v>100</v>
      </c>
      <c r="H5" s="51" t="s">
        <v>115</v>
      </c>
    </row>
    <row r="6" spans="1:9" ht="17.25" customHeight="1" x14ac:dyDescent="0.3">
      <c r="A6" s="149" t="s">
        <v>65</v>
      </c>
      <c r="B6" s="150"/>
      <c r="C6" s="151"/>
      <c r="D6" s="113" t="s">
        <v>66</v>
      </c>
      <c r="E6" s="46">
        <f>E7+E14+E20+E26+E31+E44</f>
        <v>40615.75</v>
      </c>
      <c r="F6" s="46">
        <f>F7+F14+F20+F26+F31+F44</f>
        <v>40875.75</v>
      </c>
      <c r="G6" s="46">
        <f>G7+G14+G20+G26+G31+G37+G44</f>
        <v>47187.87</v>
      </c>
      <c r="H6" s="46">
        <f>H7+H14+H20+H26+H31+H37+H44</f>
        <v>47461.35</v>
      </c>
    </row>
    <row r="7" spans="1:9" ht="18" customHeight="1" x14ac:dyDescent="0.3">
      <c r="A7" s="149" t="s">
        <v>67</v>
      </c>
      <c r="B7" s="150"/>
      <c r="C7" s="151"/>
      <c r="D7" s="31" t="s">
        <v>68</v>
      </c>
      <c r="E7" s="42">
        <f>E8+E9+E10</f>
        <v>22188.75</v>
      </c>
      <c r="F7" s="43">
        <f>F8+F9+F10</f>
        <v>22388.75</v>
      </c>
      <c r="G7" s="52">
        <f>G9+G10+G8</f>
        <v>23488.75</v>
      </c>
      <c r="H7" s="52">
        <f>H9+H10+H8</f>
        <v>23488.75</v>
      </c>
    </row>
    <row r="8" spans="1:9" ht="24" customHeight="1" x14ac:dyDescent="0.3">
      <c r="A8" s="143" t="s">
        <v>69</v>
      </c>
      <c r="B8" s="144"/>
      <c r="C8" s="145"/>
      <c r="D8" s="36" t="s">
        <v>70</v>
      </c>
      <c r="E8" s="32">
        <v>0</v>
      </c>
      <c r="F8" s="33">
        <v>0</v>
      </c>
      <c r="G8" s="54">
        <v>0</v>
      </c>
      <c r="H8" s="54">
        <v>0</v>
      </c>
    </row>
    <row r="9" spans="1:9" ht="33" customHeight="1" x14ac:dyDescent="0.3">
      <c r="A9" s="143" t="s">
        <v>112</v>
      </c>
      <c r="B9" s="144"/>
      <c r="C9" s="145"/>
      <c r="D9" s="36" t="s">
        <v>113</v>
      </c>
      <c r="E9" s="32">
        <v>20988.75</v>
      </c>
      <c r="F9" s="33">
        <v>20988.75</v>
      </c>
      <c r="G9" s="54">
        <v>22088.75</v>
      </c>
      <c r="H9" s="54">
        <v>22088.75</v>
      </c>
    </row>
    <row r="10" spans="1:9" ht="23.25" customHeight="1" x14ac:dyDescent="0.3">
      <c r="A10" s="143" t="s">
        <v>71</v>
      </c>
      <c r="B10" s="144"/>
      <c r="C10" s="145"/>
      <c r="D10" s="36" t="s">
        <v>72</v>
      </c>
      <c r="E10" s="32">
        <v>1200</v>
      </c>
      <c r="F10" s="33">
        <v>1400</v>
      </c>
      <c r="G10" s="52">
        <v>1400</v>
      </c>
      <c r="H10" s="52">
        <v>1400</v>
      </c>
    </row>
    <row r="11" spans="1:9" x14ac:dyDescent="0.3">
      <c r="A11" s="146">
        <v>3</v>
      </c>
      <c r="B11" s="147"/>
      <c r="C11" s="148"/>
      <c r="D11" s="37" t="s">
        <v>39</v>
      </c>
      <c r="E11" s="32">
        <f t="shared" ref="E11:E13" si="0">E7+E8</f>
        <v>22188.75</v>
      </c>
      <c r="F11" s="33">
        <f t="shared" ref="F11" si="1">F7+F8</f>
        <v>22388.75</v>
      </c>
      <c r="G11" s="54">
        <f>G12</f>
        <v>23489</v>
      </c>
      <c r="H11" s="54">
        <f>H12</f>
        <v>23489</v>
      </c>
    </row>
    <row r="12" spans="1:9" x14ac:dyDescent="0.3">
      <c r="A12" s="154">
        <v>32</v>
      </c>
      <c r="B12" s="155"/>
      <c r="C12" s="156"/>
      <c r="D12" s="37" t="s">
        <v>41</v>
      </c>
      <c r="E12" s="32">
        <f t="shared" si="0"/>
        <v>20988.75</v>
      </c>
      <c r="F12" s="33">
        <f t="shared" ref="F12" si="2">F8+F9</f>
        <v>20988.75</v>
      </c>
      <c r="G12" s="54">
        <v>23489</v>
      </c>
      <c r="H12" s="54">
        <v>23489</v>
      </c>
    </row>
    <row r="13" spans="1:9" ht="18" customHeight="1" x14ac:dyDescent="0.3">
      <c r="A13" s="53">
        <v>322</v>
      </c>
      <c r="B13" s="34"/>
      <c r="C13" s="35"/>
      <c r="D13" s="36" t="s">
        <v>73</v>
      </c>
      <c r="E13" s="32">
        <f t="shared" si="0"/>
        <v>22188.75</v>
      </c>
      <c r="F13" s="33">
        <f t="shared" ref="F13" si="3">F9+F10</f>
        <v>22388.75</v>
      </c>
      <c r="G13" s="54">
        <v>23489</v>
      </c>
      <c r="H13" s="54">
        <v>23489</v>
      </c>
    </row>
    <row r="14" spans="1:9" ht="33" customHeight="1" x14ac:dyDescent="0.3">
      <c r="A14" s="149" t="s">
        <v>74</v>
      </c>
      <c r="B14" s="150"/>
      <c r="C14" s="151"/>
      <c r="D14" s="41" t="s">
        <v>75</v>
      </c>
      <c r="E14" s="42">
        <v>1500</v>
      </c>
      <c r="F14" s="43">
        <v>1500</v>
      </c>
      <c r="G14" s="52">
        <v>1800</v>
      </c>
      <c r="H14" s="52">
        <f>H16</f>
        <v>1500</v>
      </c>
      <c r="I14" s="30"/>
    </row>
    <row r="15" spans="1:9" x14ac:dyDescent="0.3">
      <c r="A15" s="143" t="s">
        <v>77</v>
      </c>
      <c r="B15" s="144"/>
      <c r="C15" s="145"/>
      <c r="D15" s="37"/>
      <c r="E15" s="32"/>
      <c r="F15" s="33"/>
      <c r="G15" s="54"/>
      <c r="H15" s="54"/>
    </row>
    <row r="16" spans="1:9" x14ac:dyDescent="0.3">
      <c r="A16" s="146">
        <v>3</v>
      </c>
      <c r="B16" s="147"/>
      <c r="C16" s="148"/>
      <c r="D16" s="37" t="s">
        <v>39</v>
      </c>
      <c r="E16" s="32">
        <v>1500</v>
      </c>
      <c r="F16" s="33">
        <v>1500</v>
      </c>
      <c r="G16" s="54">
        <v>1800</v>
      </c>
      <c r="H16" s="54">
        <v>1500</v>
      </c>
    </row>
    <row r="17" spans="1:9" x14ac:dyDescent="0.3">
      <c r="A17" s="154">
        <v>32</v>
      </c>
      <c r="B17" s="155"/>
      <c r="C17" s="156"/>
      <c r="D17" s="37" t="s">
        <v>41</v>
      </c>
      <c r="E17" s="32">
        <v>1500</v>
      </c>
      <c r="F17" s="33">
        <v>1500</v>
      </c>
      <c r="G17" s="54">
        <f>G18+G19</f>
        <v>1500</v>
      </c>
      <c r="H17" s="54">
        <f>H18+H19</f>
        <v>1500</v>
      </c>
      <c r="I17" s="30"/>
    </row>
    <row r="18" spans="1:9" ht="18" customHeight="1" x14ac:dyDescent="0.3">
      <c r="A18" s="53">
        <v>3221</v>
      </c>
      <c r="B18" s="34"/>
      <c r="C18" s="35"/>
      <c r="D18" s="36" t="s">
        <v>76</v>
      </c>
      <c r="E18" s="32">
        <v>1500</v>
      </c>
      <c r="F18" s="33">
        <v>1500</v>
      </c>
      <c r="G18" s="54">
        <v>1200</v>
      </c>
      <c r="H18" s="54">
        <v>1200</v>
      </c>
    </row>
    <row r="19" spans="1:9" ht="18" customHeight="1" x14ac:dyDescent="0.3">
      <c r="A19" s="53">
        <v>3225</v>
      </c>
      <c r="B19" s="34"/>
      <c r="C19" s="35"/>
      <c r="D19" s="36" t="s">
        <v>101</v>
      </c>
      <c r="E19" s="32"/>
      <c r="F19" s="33"/>
      <c r="G19" s="54">
        <v>300</v>
      </c>
      <c r="H19" s="54">
        <v>300</v>
      </c>
    </row>
    <row r="20" spans="1:9" ht="26.25" customHeight="1" x14ac:dyDescent="0.3">
      <c r="A20" s="143" t="s">
        <v>77</v>
      </c>
      <c r="B20" s="144"/>
      <c r="C20" s="145"/>
      <c r="D20" s="41" t="s">
        <v>78</v>
      </c>
      <c r="E20" s="42">
        <v>1300</v>
      </c>
      <c r="F20" s="43">
        <v>1360</v>
      </c>
      <c r="G20" s="52">
        <f>G21</f>
        <v>1042.02</v>
      </c>
      <c r="H20" s="52">
        <f>H21</f>
        <v>1615.5</v>
      </c>
      <c r="I20" s="30"/>
    </row>
    <row r="21" spans="1:9" x14ac:dyDescent="0.3">
      <c r="A21" s="146">
        <v>3</v>
      </c>
      <c r="B21" s="147"/>
      <c r="C21" s="148"/>
      <c r="D21" s="37" t="s">
        <v>39</v>
      </c>
      <c r="E21" s="32">
        <v>1300</v>
      </c>
      <c r="F21" s="32" t="e">
        <f>F22+F23+#REF!</f>
        <v>#REF!</v>
      </c>
      <c r="G21" s="54">
        <f>G22+G23+G24+G25</f>
        <v>1042.02</v>
      </c>
      <c r="H21" s="54">
        <f>H22+H23+H24+H25</f>
        <v>1615.5</v>
      </c>
    </row>
    <row r="22" spans="1:9" x14ac:dyDescent="0.3">
      <c r="A22" s="105">
        <v>322</v>
      </c>
      <c r="B22" s="106"/>
      <c r="C22" s="37"/>
      <c r="D22" s="37" t="s">
        <v>79</v>
      </c>
      <c r="E22" s="32">
        <v>540</v>
      </c>
      <c r="F22" s="33">
        <v>600</v>
      </c>
      <c r="G22" s="54">
        <v>600</v>
      </c>
      <c r="H22" s="54">
        <v>600</v>
      </c>
    </row>
    <row r="23" spans="1:9" x14ac:dyDescent="0.3">
      <c r="A23" s="146">
        <v>323</v>
      </c>
      <c r="B23" s="147"/>
      <c r="C23" s="148"/>
      <c r="D23" s="37" t="s">
        <v>80</v>
      </c>
      <c r="E23" s="32">
        <v>460</v>
      </c>
      <c r="F23" s="33">
        <v>460</v>
      </c>
      <c r="G23" s="54">
        <v>142</v>
      </c>
      <c r="H23" s="54">
        <v>142</v>
      </c>
    </row>
    <row r="24" spans="1:9" ht="18" customHeight="1" x14ac:dyDescent="0.3">
      <c r="A24" s="53">
        <v>327</v>
      </c>
      <c r="B24" s="34"/>
      <c r="C24" s="35"/>
      <c r="D24" s="36" t="s">
        <v>116</v>
      </c>
      <c r="E24" s="32">
        <v>0</v>
      </c>
      <c r="F24" s="33"/>
      <c r="G24" s="54">
        <v>0</v>
      </c>
      <c r="H24" s="54">
        <v>412</v>
      </c>
    </row>
    <row r="25" spans="1:9" ht="18" customHeight="1" x14ac:dyDescent="0.3">
      <c r="A25" s="143">
        <v>329</v>
      </c>
      <c r="B25" s="144"/>
      <c r="C25" s="145"/>
      <c r="D25" s="36" t="s">
        <v>81</v>
      </c>
      <c r="E25" s="32">
        <v>300</v>
      </c>
      <c r="F25" s="33"/>
      <c r="G25" s="54">
        <v>300.02</v>
      </c>
      <c r="H25" s="54">
        <v>461.5</v>
      </c>
    </row>
    <row r="26" spans="1:9" ht="33" customHeight="1" x14ac:dyDescent="0.3">
      <c r="A26" s="149" t="s">
        <v>82</v>
      </c>
      <c r="B26" s="150"/>
      <c r="C26" s="151"/>
      <c r="D26" s="41" t="s">
        <v>83</v>
      </c>
      <c r="E26" s="42">
        <v>332</v>
      </c>
      <c r="F26" s="43">
        <v>332</v>
      </c>
      <c r="G26" s="52">
        <v>332</v>
      </c>
      <c r="H26" s="52">
        <v>332</v>
      </c>
    </row>
    <row r="27" spans="1:9" ht="24" customHeight="1" x14ac:dyDescent="0.3">
      <c r="A27" s="143" t="s">
        <v>69</v>
      </c>
      <c r="B27" s="144"/>
      <c r="C27" s="145"/>
      <c r="D27" s="41" t="s">
        <v>70</v>
      </c>
      <c r="E27" s="42">
        <v>332</v>
      </c>
      <c r="F27" s="43">
        <v>332</v>
      </c>
      <c r="G27" s="52">
        <v>332</v>
      </c>
      <c r="H27" s="52">
        <v>332</v>
      </c>
    </row>
    <row r="28" spans="1:9" x14ac:dyDescent="0.3">
      <c r="A28" s="146">
        <v>3</v>
      </c>
      <c r="B28" s="147"/>
      <c r="C28" s="148"/>
      <c r="D28" s="37" t="s">
        <v>39</v>
      </c>
      <c r="E28" s="32">
        <v>332</v>
      </c>
      <c r="F28" s="33">
        <v>332</v>
      </c>
      <c r="G28" s="54">
        <v>332</v>
      </c>
      <c r="H28" s="54">
        <v>332</v>
      </c>
    </row>
    <row r="29" spans="1:9" x14ac:dyDescent="0.3">
      <c r="A29" s="154">
        <v>32</v>
      </c>
      <c r="B29" s="155"/>
      <c r="C29" s="156"/>
      <c r="D29" s="37" t="s">
        <v>41</v>
      </c>
      <c r="E29" s="32">
        <v>332</v>
      </c>
      <c r="F29" s="33">
        <v>332</v>
      </c>
      <c r="G29" s="54">
        <v>332</v>
      </c>
      <c r="H29" s="54">
        <v>332</v>
      </c>
    </row>
    <row r="30" spans="1:9" x14ac:dyDescent="0.3">
      <c r="A30" s="55">
        <v>3299</v>
      </c>
      <c r="B30" s="38"/>
      <c r="C30" s="39"/>
      <c r="D30" s="37" t="s">
        <v>84</v>
      </c>
      <c r="E30" s="32">
        <v>332</v>
      </c>
      <c r="F30" s="33">
        <v>332</v>
      </c>
      <c r="G30" s="54">
        <v>332</v>
      </c>
      <c r="H30" s="54">
        <v>332</v>
      </c>
    </row>
    <row r="31" spans="1:9" ht="24" customHeight="1" x14ac:dyDescent="0.3">
      <c r="A31" s="160" t="s">
        <v>71</v>
      </c>
      <c r="B31" s="161"/>
      <c r="C31" s="162"/>
      <c r="D31" s="41" t="s">
        <v>72</v>
      </c>
      <c r="E31" s="42">
        <v>3800</v>
      </c>
      <c r="F31" s="43">
        <v>3800</v>
      </c>
      <c r="G31" s="52">
        <f>G32</f>
        <v>6100</v>
      </c>
      <c r="H31" s="52">
        <f>H32</f>
        <v>6100</v>
      </c>
    </row>
    <row r="32" spans="1:9" x14ac:dyDescent="0.3">
      <c r="A32" s="146">
        <v>3</v>
      </c>
      <c r="B32" s="147"/>
      <c r="C32" s="148"/>
      <c r="D32" s="37" t="s">
        <v>39</v>
      </c>
      <c r="E32" s="32">
        <v>3800</v>
      </c>
      <c r="F32" s="33">
        <v>3800</v>
      </c>
      <c r="G32" s="54">
        <f>G33</f>
        <v>6100</v>
      </c>
      <c r="H32" s="54">
        <f>H33</f>
        <v>6100</v>
      </c>
    </row>
    <row r="33" spans="1:9" x14ac:dyDescent="0.3">
      <c r="A33" s="154">
        <v>32</v>
      </c>
      <c r="B33" s="155"/>
      <c r="C33" s="156"/>
      <c r="D33" s="37" t="s">
        <v>41</v>
      </c>
      <c r="E33" s="32">
        <v>3500</v>
      </c>
      <c r="F33" s="33">
        <v>3500</v>
      </c>
      <c r="G33" s="54">
        <f>G34+G35+G36</f>
        <v>6100</v>
      </c>
      <c r="H33" s="54">
        <f>H34+H35+H36</f>
        <v>6100</v>
      </c>
    </row>
    <row r="34" spans="1:9" x14ac:dyDescent="0.3">
      <c r="A34" s="55">
        <v>322</v>
      </c>
      <c r="B34" s="38"/>
      <c r="C34" s="39"/>
      <c r="D34" s="37" t="s">
        <v>76</v>
      </c>
      <c r="E34" s="32">
        <v>1500</v>
      </c>
      <c r="F34" s="33">
        <v>1500</v>
      </c>
      <c r="G34" s="56">
        <v>150</v>
      </c>
      <c r="H34" s="56">
        <v>150</v>
      </c>
    </row>
    <row r="35" spans="1:9" x14ac:dyDescent="0.3">
      <c r="A35" s="55">
        <v>323</v>
      </c>
      <c r="B35" s="38"/>
      <c r="C35" s="39"/>
      <c r="D35" s="37" t="s">
        <v>102</v>
      </c>
      <c r="E35" s="32">
        <v>2000</v>
      </c>
      <c r="F35" s="33">
        <v>2000</v>
      </c>
      <c r="G35" s="57">
        <v>5500</v>
      </c>
      <c r="H35" s="57">
        <v>5500</v>
      </c>
    </row>
    <row r="36" spans="1:9" x14ac:dyDescent="0.3">
      <c r="A36" s="55">
        <v>329</v>
      </c>
      <c r="B36" s="38"/>
      <c r="C36" s="39"/>
      <c r="D36" s="37" t="s">
        <v>85</v>
      </c>
      <c r="E36" s="32">
        <v>300</v>
      </c>
      <c r="F36" s="33">
        <v>300</v>
      </c>
      <c r="G36" s="54">
        <v>450</v>
      </c>
      <c r="H36" s="54">
        <v>450</v>
      </c>
    </row>
    <row r="37" spans="1:9" ht="21" customHeight="1" x14ac:dyDescent="0.3">
      <c r="A37" s="160" t="s">
        <v>106</v>
      </c>
      <c r="B37" s="161"/>
      <c r="C37" s="162"/>
      <c r="D37" s="41" t="s">
        <v>107</v>
      </c>
      <c r="E37" s="42">
        <v>0</v>
      </c>
      <c r="F37" s="43">
        <v>0</v>
      </c>
      <c r="G37" s="52">
        <v>2930.1</v>
      </c>
      <c r="H37" s="52">
        <v>2930.1</v>
      </c>
    </row>
    <row r="38" spans="1:9" x14ac:dyDescent="0.3">
      <c r="A38" s="146">
        <v>3</v>
      </c>
      <c r="B38" s="147"/>
      <c r="C38" s="148"/>
      <c r="D38" s="37" t="s">
        <v>39</v>
      </c>
      <c r="E38" s="32">
        <v>0</v>
      </c>
      <c r="F38" s="33">
        <v>0</v>
      </c>
      <c r="G38" s="54">
        <f>G43+G39</f>
        <v>2930.1</v>
      </c>
      <c r="H38" s="54">
        <f>H43+H39</f>
        <v>2930.1</v>
      </c>
      <c r="I38" s="30"/>
    </row>
    <row r="39" spans="1:9" ht="21" customHeight="1" x14ac:dyDescent="0.3">
      <c r="A39" s="154">
        <v>32</v>
      </c>
      <c r="B39" s="155"/>
      <c r="C39" s="156"/>
      <c r="D39" s="37" t="s">
        <v>41</v>
      </c>
      <c r="E39" s="32">
        <v>0</v>
      </c>
      <c r="F39" s="33">
        <v>0</v>
      </c>
      <c r="G39" s="54">
        <f>G42+G41+G40</f>
        <v>1533.1</v>
      </c>
      <c r="H39" s="54">
        <f>H42+H41+H40</f>
        <v>1533.1</v>
      </c>
      <c r="I39" s="30"/>
    </row>
    <row r="40" spans="1:9" ht="21" customHeight="1" x14ac:dyDescent="0.3">
      <c r="A40" s="55">
        <v>321</v>
      </c>
      <c r="B40" s="38"/>
      <c r="C40" s="39"/>
      <c r="D40" s="37" t="s">
        <v>109</v>
      </c>
      <c r="E40" s="32">
        <v>0</v>
      </c>
      <c r="F40" s="33">
        <v>0</v>
      </c>
      <c r="G40" s="54">
        <v>826</v>
      </c>
      <c r="H40" s="54">
        <v>826</v>
      </c>
    </row>
    <row r="41" spans="1:9" ht="21" customHeight="1" x14ac:dyDescent="0.3">
      <c r="A41" s="55">
        <v>325</v>
      </c>
      <c r="B41" s="38"/>
      <c r="C41" s="39"/>
      <c r="D41" s="37" t="s">
        <v>108</v>
      </c>
      <c r="E41" s="32">
        <v>0</v>
      </c>
      <c r="F41" s="33">
        <v>0</v>
      </c>
      <c r="G41" s="54">
        <v>378.23</v>
      </c>
      <c r="H41" s="54">
        <v>378.23</v>
      </c>
    </row>
    <row r="42" spans="1:9" ht="21" customHeight="1" x14ac:dyDescent="0.3">
      <c r="A42" s="55">
        <v>329</v>
      </c>
      <c r="B42" s="38"/>
      <c r="C42" s="39"/>
      <c r="D42" s="37" t="s">
        <v>111</v>
      </c>
      <c r="E42" s="32"/>
      <c r="F42" s="33">
        <v>0</v>
      </c>
      <c r="G42" s="54">
        <v>328.87</v>
      </c>
      <c r="H42" s="54">
        <v>328.87</v>
      </c>
    </row>
    <row r="43" spans="1:9" ht="15" customHeight="1" x14ac:dyDescent="0.3">
      <c r="A43" s="55">
        <v>42</v>
      </c>
      <c r="B43" s="38"/>
      <c r="C43" s="39"/>
      <c r="D43" s="37" t="s">
        <v>110</v>
      </c>
      <c r="E43" s="32">
        <v>0</v>
      </c>
      <c r="F43" s="33">
        <v>0</v>
      </c>
      <c r="G43" s="54">
        <v>1397</v>
      </c>
      <c r="H43" s="54">
        <v>1397</v>
      </c>
    </row>
    <row r="44" spans="1:9" x14ac:dyDescent="0.3">
      <c r="A44" s="149" t="s">
        <v>65</v>
      </c>
      <c r="B44" s="150"/>
      <c r="C44" s="151"/>
      <c r="D44" s="31" t="s">
        <v>86</v>
      </c>
      <c r="E44" s="42">
        <f>E45</f>
        <v>11495</v>
      </c>
      <c r="F44" s="43">
        <f>F45</f>
        <v>11495</v>
      </c>
      <c r="G44" s="58">
        <f>G45</f>
        <v>11495</v>
      </c>
      <c r="H44" s="58">
        <f>H45</f>
        <v>11495</v>
      </c>
    </row>
    <row r="45" spans="1:9" x14ac:dyDescent="0.3">
      <c r="A45" s="149" t="s">
        <v>87</v>
      </c>
      <c r="B45" s="150"/>
      <c r="C45" s="151"/>
      <c r="D45" s="31" t="s">
        <v>88</v>
      </c>
      <c r="E45" s="42">
        <v>11495</v>
      </c>
      <c r="F45" s="43">
        <v>11495</v>
      </c>
      <c r="G45" s="58">
        <v>11495</v>
      </c>
      <c r="H45" s="58">
        <v>11495</v>
      </c>
    </row>
    <row r="46" spans="1:9" x14ac:dyDescent="0.3">
      <c r="A46" s="157" t="s">
        <v>89</v>
      </c>
      <c r="B46" s="158"/>
      <c r="C46" s="159"/>
      <c r="D46" s="41" t="s">
        <v>90</v>
      </c>
      <c r="E46" s="42">
        <v>11495</v>
      </c>
      <c r="F46" s="43">
        <v>11495</v>
      </c>
      <c r="G46" s="58">
        <v>11495</v>
      </c>
      <c r="H46" s="58">
        <v>11495</v>
      </c>
    </row>
    <row r="47" spans="1:9" x14ac:dyDescent="0.3">
      <c r="A47" s="146">
        <v>3</v>
      </c>
      <c r="B47" s="147"/>
      <c r="C47" s="148"/>
      <c r="D47" s="37" t="s">
        <v>39</v>
      </c>
      <c r="E47" s="32">
        <v>11495</v>
      </c>
      <c r="F47" s="33">
        <v>11495</v>
      </c>
      <c r="G47" s="57">
        <v>11495</v>
      </c>
      <c r="H47" s="57">
        <v>11495</v>
      </c>
    </row>
    <row r="48" spans="1:9" ht="23.25" customHeight="1" x14ac:dyDescent="0.3">
      <c r="A48" s="154">
        <v>32</v>
      </c>
      <c r="B48" s="155"/>
      <c r="C48" s="156"/>
      <c r="D48" s="37" t="s">
        <v>41</v>
      </c>
      <c r="E48" s="32">
        <v>11495</v>
      </c>
      <c r="F48" s="33">
        <v>11495</v>
      </c>
      <c r="G48" s="57">
        <v>11495</v>
      </c>
      <c r="H48" s="57">
        <v>11495</v>
      </c>
    </row>
    <row r="49" spans="1:8" x14ac:dyDescent="0.3">
      <c r="A49" s="146">
        <v>323</v>
      </c>
      <c r="B49" s="147"/>
      <c r="C49" s="148"/>
      <c r="D49" s="37" t="s">
        <v>91</v>
      </c>
      <c r="E49" s="32">
        <v>11395</v>
      </c>
      <c r="F49" s="33">
        <v>11395</v>
      </c>
      <c r="G49" s="57">
        <v>11395</v>
      </c>
      <c r="H49" s="57">
        <v>11395</v>
      </c>
    </row>
    <row r="50" spans="1:8" x14ac:dyDescent="0.3">
      <c r="A50" s="146">
        <v>424</v>
      </c>
      <c r="B50" s="147"/>
      <c r="C50" s="148"/>
      <c r="D50" s="37" t="s">
        <v>92</v>
      </c>
      <c r="E50" s="32">
        <v>100</v>
      </c>
      <c r="F50" s="33">
        <v>100</v>
      </c>
      <c r="G50" s="57">
        <v>100</v>
      </c>
      <c r="H50" s="57">
        <v>100</v>
      </c>
    </row>
    <row r="51" spans="1:8" ht="26.4" x14ac:dyDescent="0.3">
      <c r="A51" s="165" t="s">
        <v>93</v>
      </c>
      <c r="B51" s="166"/>
      <c r="C51" s="167"/>
      <c r="D51" s="41" t="s">
        <v>94</v>
      </c>
      <c r="E51" s="42">
        <v>14517</v>
      </c>
      <c r="F51" s="43">
        <v>31330</v>
      </c>
      <c r="G51" s="52">
        <f>G52</f>
        <v>31900</v>
      </c>
      <c r="H51" s="52">
        <f>H52</f>
        <v>19335.2</v>
      </c>
    </row>
    <row r="52" spans="1:8" ht="24" customHeight="1" x14ac:dyDescent="0.3">
      <c r="A52" s="157" t="s">
        <v>95</v>
      </c>
      <c r="B52" s="158"/>
      <c r="C52" s="159"/>
      <c r="D52" s="41" t="s">
        <v>96</v>
      </c>
      <c r="E52" s="42">
        <f>E53</f>
        <v>14517</v>
      </c>
      <c r="F52" s="43">
        <f>F53</f>
        <v>31330</v>
      </c>
      <c r="G52" s="52">
        <f>G53</f>
        <v>31900</v>
      </c>
      <c r="H52" s="52">
        <f>H53</f>
        <v>19335.2</v>
      </c>
    </row>
    <row r="53" spans="1:8" x14ac:dyDescent="0.3">
      <c r="A53" s="146">
        <v>3</v>
      </c>
      <c r="B53" s="147"/>
      <c r="C53" s="148"/>
      <c r="D53" s="37" t="s">
        <v>39</v>
      </c>
      <c r="E53" s="32">
        <f>E54+E55</f>
        <v>14517</v>
      </c>
      <c r="F53" s="33">
        <f>F54+F55</f>
        <v>31330</v>
      </c>
      <c r="G53" s="54">
        <f>G54+G55</f>
        <v>31900</v>
      </c>
      <c r="H53" s="54">
        <f>H54+H55</f>
        <v>19335.2</v>
      </c>
    </row>
    <row r="54" spans="1:8" x14ac:dyDescent="0.3">
      <c r="A54" s="152">
        <v>31</v>
      </c>
      <c r="B54" s="153"/>
      <c r="C54" s="153"/>
      <c r="D54" s="44" t="s">
        <v>97</v>
      </c>
      <c r="E54" s="107">
        <f>10490+1965+1730</f>
        <v>14185</v>
      </c>
      <c r="F54" s="108">
        <f>23710+3378+3910</f>
        <v>30998</v>
      </c>
      <c r="G54" s="109">
        <v>31568</v>
      </c>
      <c r="H54" s="109">
        <v>19136</v>
      </c>
    </row>
    <row r="55" spans="1:8" ht="15" thickBot="1" x14ac:dyDescent="0.35">
      <c r="A55" s="163">
        <v>32</v>
      </c>
      <c r="B55" s="164"/>
      <c r="C55" s="164"/>
      <c r="D55" s="61" t="s">
        <v>98</v>
      </c>
      <c r="E55" s="62">
        <v>332</v>
      </c>
      <c r="F55" s="63">
        <v>332</v>
      </c>
      <c r="G55" s="64">
        <v>332</v>
      </c>
      <c r="H55" s="64">
        <v>199.2</v>
      </c>
    </row>
    <row r="56" spans="1:8" x14ac:dyDescent="0.3">
      <c r="A56" s="157" t="s">
        <v>117</v>
      </c>
      <c r="B56" s="158"/>
      <c r="C56" s="159"/>
      <c r="D56" s="41" t="s">
        <v>118</v>
      </c>
      <c r="E56" s="42">
        <f>E57</f>
        <v>0</v>
      </c>
      <c r="F56" s="43">
        <f>F57</f>
        <v>31330</v>
      </c>
      <c r="G56" s="52">
        <f>G57</f>
        <v>0</v>
      </c>
      <c r="H56" s="52">
        <f>H57</f>
        <v>12891</v>
      </c>
    </row>
    <row r="57" spans="1:8" x14ac:dyDescent="0.3">
      <c r="A57" s="146">
        <v>3</v>
      </c>
      <c r="B57" s="147"/>
      <c r="C57" s="148"/>
      <c r="D57" s="37" t="s">
        <v>39</v>
      </c>
      <c r="E57" s="32">
        <v>0</v>
      </c>
      <c r="F57" s="33">
        <f>F58+F59</f>
        <v>31330</v>
      </c>
      <c r="G57" s="54">
        <v>0</v>
      </c>
      <c r="H57" s="54">
        <f>H58+H59</f>
        <v>12891</v>
      </c>
    </row>
    <row r="58" spans="1:8" x14ac:dyDescent="0.3">
      <c r="A58" s="152">
        <v>31</v>
      </c>
      <c r="B58" s="153"/>
      <c r="C58" s="153"/>
      <c r="D58" s="44" t="s">
        <v>97</v>
      </c>
      <c r="E58" s="59">
        <v>0</v>
      </c>
      <c r="F58" s="45">
        <f>23710+3378+3910</f>
        <v>30998</v>
      </c>
      <c r="G58" s="60">
        <v>0</v>
      </c>
      <c r="H58" s="109">
        <v>12758.2</v>
      </c>
    </row>
    <row r="59" spans="1:8" ht="15" thickBot="1" x14ac:dyDescent="0.35">
      <c r="A59" s="163">
        <v>32</v>
      </c>
      <c r="B59" s="164"/>
      <c r="C59" s="164"/>
      <c r="D59" s="61" t="s">
        <v>98</v>
      </c>
      <c r="E59" s="62">
        <v>0</v>
      </c>
      <c r="F59" s="63">
        <v>332</v>
      </c>
      <c r="G59" s="64">
        <v>0</v>
      </c>
      <c r="H59" s="64">
        <v>132.80000000000001</v>
      </c>
    </row>
    <row r="60" spans="1:8" x14ac:dyDescent="0.3">
      <c r="A60" s="40"/>
      <c r="B60" s="40"/>
      <c r="C60" s="40"/>
      <c r="D60" s="40"/>
      <c r="E60" s="40"/>
      <c r="F60" s="40"/>
      <c r="G60" s="40"/>
      <c r="H60" s="40"/>
    </row>
    <row r="61" spans="1:8" x14ac:dyDescent="0.3">
      <c r="A61" s="40"/>
      <c r="B61" s="40"/>
      <c r="C61" s="40"/>
      <c r="D61" s="40"/>
      <c r="E61" s="40"/>
      <c r="F61" s="40"/>
      <c r="G61" s="40"/>
      <c r="H61" s="40"/>
    </row>
    <row r="62" spans="1:8" x14ac:dyDescent="0.3">
      <c r="A62" s="40"/>
      <c r="B62" s="40"/>
      <c r="C62" s="40"/>
      <c r="D62" s="40"/>
      <c r="E62" s="40"/>
      <c r="F62" s="40"/>
      <c r="G62" s="40"/>
      <c r="H62" s="40"/>
    </row>
    <row r="63" spans="1:8" x14ac:dyDescent="0.3">
      <c r="A63" s="40"/>
      <c r="B63" s="40"/>
      <c r="C63" s="40"/>
      <c r="D63" s="40"/>
      <c r="E63" s="40"/>
      <c r="F63" s="40"/>
      <c r="G63" s="40"/>
      <c r="H63" s="40"/>
    </row>
    <row r="64" spans="1:8" x14ac:dyDescent="0.3">
      <c r="A64" s="40"/>
      <c r="B64" s="40"/>
      <c r="C64" s="40"/>
      <c r="D64" s="40"/>
      <c r="E64" s="40"/>
      <c r="F64" s="40"/>
      <c r="G64" s="40"/>
      <c r="H64" s="40"/>
    </row>
    <row r="65" spans="1:8" x14ac:dyDescent="0.3">
      <c r="A65" s="40"/>
      <c r="B65" s="40"/>
      <c r="C65" s="40"/>
      <c r="D65" s="40"/>
      <c r="E65" s="40"/>
      <c r="F65" s="40"/>
      <c r="G65" s="40"/>
      <c r="H65" s="40"/>
    </row>
    <row r="66" spans="1:8" x14ac:dyDescent="0.3">
      <c r="A66" s="40"/>
      <c r="B66" s="40"/>
      <c r="C66" s="40"/>
      <c r="D66" s="40"/>
      <c r="E66" s="40"/>
      <c r="F66" s="40"/>
      <c r="G66" s="40"/>
      <c r="H66" s="40"/>
    </row>
    <row r="67" spans="1:8" x14ac:dyDescent="0.3">
      <c r="A67" s="40"/>
      <c r="B67" s="40"/>
      <c r="C67" s="40"/>
      <c r="D67" s="40"/>
      <c r="E67" s="40"/>
      <c r="F67" s="40"/>
      <c r="G67" s="40"/>
      <c r="H67" s="40"/>
    </row>
    <row r="68" spans="1:8" x14ac:dyDescent="0.3">
      <c r="A68" s="40"/>
      <c r="B68" s="40"/>
      <c r="C68" s="40"/>
      <c r="D68" s="40"/>
      <c r="E68" s="40"/>
      <c r="F68" s="40"/>
      <c r="G68" s="40"/>
      <c r="H68" s="40"/>
    </row>
    <row r="69" spans="1:8" x14ac:dyDescent="0.3">
      <c r="A69" s="40"/>
      <c r="B69" s="40"/>
      <c r="C69" s="40"/>
      <c r="D69" s="40"/>
      <c r="E69" s="40"/>
      <c r="F69" s="40"/>
      <c r="G69" s="40"/>
      <c r="H69" s="40"/>
    </row>
    <row r="70" spans="1:8" x14ac:dyDescent="0.3">
      <c r="A70" s="40"/>
      <c r="B70" s="40"/>
      <c r="C70" s="40"/>
      <c r="D70" s="40"/>
      <c r="E70" s="40"/>
      <c r="F70" s="40"/>
      <c r="G70" s="40"/>
      <c r="H70" s="40"/>
    </row>
    <row r="71" spans="1:8" x14ac:dyDescent="0.3">
      <c r="A71" s="40"/>
      <c r="B71" s="40"/>
      <c r="C71" s="40"/>
      <c r="D71" s="40"/>
      <c r="E71" s="40"/>
      <c r="F71" s="40"/>
      <c r="G71" s="40"/>
      <c r="H71" s="40"/>
    </row>
    <row r="72" spans="1:8" x14ac:dyDescent="0.3">
      <c r="A72" s="40"/>
      <c r="B72" s="40"/>
      <c r="C72" s="40"/>
      <c r="D72" s="40"/>
      <c r="E72" s="40"/>
      <c r="F72" s="40"/>
      <c r="G72" s="40"/>
      <c r="H72" s="40"/>
    </row>
    <row r="73" spans="1:8" x14ac:dyDescent="0.3">
      <c r="A73" s="40"/>
      <c r="B73" s="40"/>
      <c r="C73" s="40"/>
      <c r="D73" s="40"/>
      <c r="E73" s="40"/>
      <c r="F73" s="40"/>
      <c r="G73" s="40"/>
      <c r="H73" s="40"/>
    </row>
    <row r="74" spans="1:8" x14ac:dyDescent="0.3">
      <c r="A74" s="40"/>
      <c r="B74" s="40"/>
      <c r="C74" s="40"/>
      <c r="D74" s="40"/>
      <c r="E74" s="40"/>
      <c r="F74" s="40"/>
      <c r="G74" s="40"/>
      <c r="H74" s="40"/>
    </row>
    <row r="75" spans="1:8" x14ac:dyDescent="0.3">
      <c r="A75" s="40"/>
      <c r="B75" s="40"/>
      <c r="C75" s="40"/>
      <c r="D75" s="40"/>
      <c r="E75" s="40"/>
      <c r="F75" s="40"/>
      <c r="G75" s="40"/>
      <c r="H75" s="40"/>
    </row>
    <row r="76" spans="1:8" x14ac:dyDescent="0.3">
      <c r="A76" s="40"/>
      <c r="B76" s="40"/>
      <c r="C76" s="40"/>
      <c r="D76" s="40"/>
      <c r="E76" s="40"/>
      <c r="F76" s="40"/>
      <c r="G76" s="40"/>
      <c r="H76" s="40"/>
    </row>
    <row r="77" spans="1:8" x14ac:dyDescent="0.3">
      <c r="A77" s="40"/>
      <c r="B77" s="40"/>
      <c r="C77" s="40"/>
      <c r="D77" s="40"/>
      <c r="E77" s="40"/>
      <c r="F77" s="40"/>
      <c r="G77" s="40"/>
      <c r="H77" s="40"/>
    </row>
    <row r="78" spans="1:8" x14ac:dyDescent="0.3">
      <c r="A78" s="40"/>
      <c r="B78" s="40"/>
      <c r="C78" s="40"/>
      <c r="D78" s="40"/>
      <c r="E78" s="40"/>
      <c r="F78" s="40"/>
      <c r="G78" s="40"/>
      <c r="H78" s="40"/>
    </row>
    <row r="79" spans="1:8" x14ac:dyDescent="0.3">
      <c r="A79" s="40"/>
      <c r="B79" s="40"/>
      <c r="C79" s="40"/>
      <c r="D79" s="40"/>
      <c r="E79" s="40"/>
      <c r="F79" s="40"/>
      <c r="G79" s="40"/>
      <c r="H79" s="40"/>
    </row>
    <row r="80" spans="1:8" x14ac:dyDescent="0.3">
      <c r="A80" s="40"/>
      <c r="B80" s="40"/>
      <c r="C80" s="40"/>
      <c r="D80" s="40"/>
      <c r="E80" s="40"/>
      <c r="F80" s="40"/>
      <c r="G80" s="40"/>
      <c r="H80" s="40"/>
    </row>
  </sheetData>
  <mergeCells count="44">
    <mergeCell ref="A58:C58"/>
    <mergeCell ref="A59:C59"/>
    <mergeCell ref="A16:C16"/>
    <mergeCell ref="A21:C21"/>
    <mergeCell ref="A23:C23"/>
    <mergeCell ref="A52:C52"/>
    <mergeCell ref="A17:C17"/>
    <mergeCell ref="A37:C37"/>
    <mergeCell ref="A38:C38"/>
    <mergeCell ref="A39:C39"/>
    <mergeCell ref="A55:C55"/>
    <mergeCell ref="A44:C44"/>
    <mergeCell ref="A47:C47"/>
    <mergeCell ref="A51:C51"/>
    <mergeCell ref="A56:C56"/>
    <mergeCell ref="A57:C57"/>
    <mergeCell ref="A31:C31"/>
    <mergeCell ref="A11:C11"/>
    <mergeCell ref="A12:C12"/>
    <mergeCell ref="A45:C45"/>
    <mergeCell ref="A46:C46"/>
    <mergeCell ref="A29:C29"/>
    <mergeCell ref="A54:C54"/>
    <mergeCell ref="A49:C49"/>
    <mergeCell ref="A50:C50"/>
    <mergeCell ref="A8:C8"/>
    <mergeCell ref="A32:C32"/>
    <mergeCell ref="A33:C33"/>
    <mergeCell ref="A48:C48"/>
    <mergeCell ref="A9:C9"/>
    <mergeCell ref="A10:C10"/>
    <mergeCell ref="A26:C26"/>
    <mergeCell ref="A27:C27"/>
    <mergeCell ref="A14:C14"/>
    <mergeCell ref="A20:C20"/>
    <mergeCell ref="A53:C53"/>
    <mergeCell ref="A1:G1"/>
    <mergeCell ref="A3:G3"/>
    <mergeCell ref="A5:C5"/>
    <mergeCell ref="A15:C15"/>
    <mergeCell ref="A28:C28"/>
    <mergeCell ref="A25:C25"/>
    <mergeCell ref="A6:C6"/>
    <mergeCell ref="A7:C7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Sanja Mencl</cp:lastModifiedBy>
  <cp:revision/>
  <cp:lastPrinted>2024-10-02T08:58:20Z</cp:lastPrinted>
  <dcterms:created xsi:type="dcterms:W3CDTF">2022-08-12T12:51:27Z</dcterms:created>
  <dcterms:modified xsi:type="dcterms:W3CDTF">2024-10-11T07:03:55Z</dcterms:modified>
  <cp:category/>
  <cp:contentStatus/>
</cp:coreProperties>
</file>