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4/PLAN/PROJEKCIJA PLANA 2025,2026,2027/"/>
    </mc:Choice>
  </mc:AlternateContent>
  <xr:revisionPtr revIDLastSave="83" documentId="8_{79A37237-792E-4912-B263-E33F6AA23347}" xr6:coauthVersionLast="47" xr6:coauthVersionMax="47" xr10:uidLastSave="{6CBC6BCD-8A85-4869-BF84-2559A497D42A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 I" sheetId="7" r:id="rId5"/>
    <sheet name="Posebni dio II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4" i="2" s="1"/>
  <c r="J5" i="2"/>
  <c r="H8" i="3"/>
  <c r="G8" i="3"/>
  <c r="F8" i="3"/>
  <c r="F25" i="3"/>
  <c r="C10" i="5"/>
  <c r="H10" i="7"/>
  <c r="G10" i="7"/>
  <c r="F10" i="7"/>
  <c r="E10" i="7"/>
  <c r="G9" i="7"/>
  <c r="G22" i="7" s="1"/>
  <c r="E9" i="7"/>
  <c r="E22" i="7" s="1"/>
  <c r="H22" i="3"/>
  <c r="H23" i="3" s="1"/>
  <c r="G22" i="3"/>
  <c r="G23" i="3" s="1"/>
  <c r="F22" i="3"/>
  <c r="F23" i="3" s="1"/>
  <c r="E22" i="3"/>
  <c r="E8" i="3"/>
  <c r="L17" i="3"/>
  <c r="J17" i="3"/>
  <c r="B12" i="5"/>
  <c r="B11" i="5"/>
  <c r="E11" i="5"/>
  <c r="E12" i="5" s="1"/>
  <c r="D12" i="5"/>
  <c r="D11" i="5"/>
  <c r="H9" i="7"/>
  <c r="H11" i="7" s="1"/>
  <c r="H17" i="7"/>
  <c r="G17" i="7"/>
  <c r="F17" i="7"/>
  <c r="F22" i="7" s="1"/>
  <c r="E18" i="7"/>
  <c r="E17" i="7" s="1"/>
  <c r="E19" i="7"/>
  <c r="H84" i="2"/>
  <c r="G84" i="2"/>
  <c r="F84" i="2"/>
  <c r="E84" i="2"/>
  <c r="H79" i="2"/>
  <c r="G79" i="2"/>
  <c r="F79" i="2"/>
  <c r="E79" i="2"/>
  <c r="H69" i="2"/>
  <c r="H68" i="2" s="1"/>
  <c r="H67" i="2" s="1"/>
  <c r="G69" i="2"/>
  <c r="G68" i="2" s="1"/>
  <c r="G67" i="2" s="1"/>
  <c r="F69" i="2"/>
  <c r="F68" i="2" s="1"/>
  <c r="F67" i="2" s="1"/>
  <c r="E67" i="2"/>
  <c r="H61" i="2"/>
  <c r="H60" i="2" s="1"/>
  <c r="H59" i="2" s="1"/>
  <c r="G61" i="2"/>
  <c r="G60" i="2" s="1"/>
  <c r="G59" i="2" s="1"/>
  <c r="F61" i="2"/>
  <c r="F60" i="2" s="1"/>
  <c r="F59" i="2" s="1"/>
  <c r="E61" i="2"/>
  <c r="E60" i="2" s="1"/>
  <c r="H55" i="2"/>
  <c r="H54" i="2" s="1"/>
  <c r="H53" i="2" s="1"/>
  <c r="G55" i="2"/>
  <c r="G54" i="2" s="1"/>
  <c r="G53" i="2" s="1"/>
  <c r="F55" i="2"/>
  <c r="F54" i="2" s="1"/>
  <c r="F53" i="2" s="1"/>
  <c r="E55" i="2"/>
  <c r="E54" i="2" s="1"/>
  <c r="E53" i="2" s="1"/>
  <c r="H49" i="2"/>
  <c r="G49" i="2"/>
  <c r="F49" i="2"/>
  <c r="E49" i="2"/>
  <c r="H40" i="2"/>
  <c r="G40" i="2"/>
  <c r="F40" i="2"/>
  <c r="E40" i="2"/>
  <c r="H35" i="2"/>
  <c r="G35" i="2"/>
  <c r="F35" i="2"/>
  <c r="H30" i="2"/>
  <c r="H29" i="2" s="1"/>
  <c r="G30" i="2"/>
  <c r="G29" i="2" s="1"/>
  <c r="F30" i="2"/>
  <c r="F29" i="2" s="1"/>
  <c r="E30" i="2"/>
  <c r="E29" i="2" s="1"/>
  <c r="H20" i="2"/>
  <c r="H19" i="2" s="1"/>
  <c r="H17" i="2" s="1"/>
  <c r="G20" i="2"/>
  <c r="G19" i="2" s="1"/>
  <c r="G17" i="2" s="1"/>
  <c r="F20" i="2"/>
  <c r="F19" i="2" s="1"/>
  <c r="F17" i="2" s="1"/>
  <c r="E20" i="2"/>
  <c r="E17" i="2"/>
  <c r="E14" i="2"/>
  <c r="H11" i="2"/>
  <c r="G11" i="2"/>
  <c r="F11" i="2"/>
  <c r="E11" i="2"/>
  <c r="H7" i="2"/>
  <c r="H6" i="2" s="1"/>
  <c r="G7" i="2"/>
  <c r="G6" i="2" s="1"/>
  <c r="F7" i="2"/>
  <c r="F6" i="2" s="1"/>
  <c r="E7" i="2"/>
  <c r="E6" i="2" s="1"/>
  <c r="I12" i="1"/>
  <c r="H12" i="1"/>
  <c r="G12" i="1"/>
  <c r="G11" i="1" s="1"/>
  <c r="E11" i="7" l="1"/>
  <c r="G11" i="7"/>
  <c r="H22" i="7"/>
  <c r="E23" i="3"/>
  <c r="F78" i="2"/>
  <c r="E78" i="2"/>
  <c r="G78" i="2"/>
  <c r="H78" i="2"/>
  <c r="G39" i="2"/>
  <c r="E39" i="2"/>
  <c r="E24" i="2" s="1"/>
  <c r="E5" i="2" s="1"/>
  <c r="F39" i="2"/>
  <c r="F24" i="2" s="1"/>
  <c r="F5" i="2" s="1"/>
  <c r="H39" i="2"/>
  <c r="H24" i="2" s="1"/>
  <c r="H5" i="2" s="1"/>
  <c r="G24" i="2"/>
  <c r="G5" i="2" s="1"/>
</calcChain>
</file>

<file path=xl/sharedStrings.xml><?xml version="1.0" encoding="utf-8"?>
<sst xmlns="http://schemas.openxmlformats.org/spreadsheetml/2006/main" count="265" uniqueCount="168">
  <si>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</si>
  <si>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</si>
  <si>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</si>
  <si>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</si>
  <si>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</si>
  <si>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</si>
  <si>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</si>
  <si>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</si>
  <si>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</si>
  <si>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</si>
  <si>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</si>
  <si>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</si>
  <si>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</si>
  <si>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</si>
  <si>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</si>
  <si>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</si>
  <si>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</si>
  <si>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</si>
  <si>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</si>
  <si>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</si>
  <si>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</si>
  <si>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</si>
  <si>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</si>
  <si>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</si>
  <si>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</si>
  <si>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</si>
  <si>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</si>
  <si>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</si>
  <si>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</si>
  <si>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</si>
  <si>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</si>
  <si>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</si>
  <si>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</si>
  <si>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</si>
  <si>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</si>
  <si>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</si>
  <si>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</si>
  <si>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</si>
  <si>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</si>
  <si>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</si>
  <si>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</si>
  <si>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</si>
  <si>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</si>
  <si>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</si>
  <si>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Naziv izvora financiranja</t>
  </si>
  <si>
    <t>NAZIV KAPITALNOG PROJEKTA</t>
  </si>
  <si>
    <t>A) SAŽETAK RAČUNA PRIHODA I RASHODA</t>
  </si>
  <si>
    <t>B) SAŽETAK RAČUNA FINANCIRANJA</t>
  </si>
  <si>
    <t>UKUPAN DONOS VIŠKA / MANJKA IZ PRETHODNE(IH) GODINE***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</si>
  <si>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</si>
  <si>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</si>
  <si>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</si>
  <si>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</si>
  <si>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</si>
  <si>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</si>
  <si>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C) PRENESENI VIŠAK ILI PRENESENI MANJAK I VIŠEGODIŠNJI PLAN URAVNOTEŽENJA</t>
  </si>
  <si>
    <t>Naziv</t>
  </si>
  <si>
    <t>Aktivnost A100014</t>
  </si>
  <si>
    <t xml:space="preserve">PROGRAM </t>
  </si>
  <si>
    <t>REDOVNI PROGRAM OŠ</t>
  </si>
  <si>
    <t xml:space="preserve"> A100014</t>
  </si>
  <si>
    <t>5.2. POMOĆI</t>
  </si>
  <si>
    <t>Projekcija 
za 2026</t>
  </si>
  <si>
    <t>Projekcija 
za 2026.</t>
  </si>
  <si>
    <t>Plan za 2024.</t>
  </si>
  <si>
    <t>1.2 OPĆI PRIHODI OŠ</t>
  </si>
  <si>
    <t>Rashodi za nabavu proizvedene dugotrajne imovine-knjige</t>
  </si>
  <si>
    <t>REBALANS III  2024.09.</t>
  </si>
  <si>
    <t>PLAN 2025</t>
  </si>
  <si>
    <t>PLAN 2026</t>
  </si>
  <si>
    <t>PLAN 2027</t>
  </si>
  <si>
    <t>PROGRAM 1001</t>
  </si>
  <si>
    <t>PROGRAM javnih potreba u školstvu</t>
  </si>
  <si>
    <t>Izvor financiranja 1.1.</t>
  </si>
  <si>
    <t xml:space="preserve">Opći prihodi i primici </t>
  </si>
  <si>
    <t xml:space="preserve">troškovi i naknade mentorima </t>
  </si>
  <si>
    <t>Uredski materijal i ostali mat.rashodi</t>
  </si>
  <si>
    <t xml:space="preserve">Ostali nespomenuti rashodi poslovanja </t>
  </si>
  <si>
    <t xml:space="preserve">Aktivnost A10010 </t>
  </si>
  <si>
    <t>ŠKOLSKA KUHINJA</t>
  </si>
  <si>
    <t>Izvor financiranja 5.2.2</t>
  </si>
  <si>
    <t>POMOĆI-MINISTARSTVO ZNANOSTI, OBRAZOVANJA I MLADIH</t>
  </si>
  <si>
    <t>Izvor financiranja 5.7.1</t>
  </si>
  <si>
    <t>POMOĆI IZ GRADSKIH I OPĆINSKIH PRORAČUNA-PK</t>
  </si>
  <si>
    <t xml:space="preserve">Namirice  za školsku kuhinju </t>
  </si>
  <si>
    <t>Aktivnost A10012</t>
  </si>
  <si>
    <t xml:space="preserve">Učenička zadruga </t>
  </si>
  <si>
    <t>Izvor financiranja 3.1.1.</t>
  </si>
  <si>
    <t>sitan inventar</t>
  </si>
  <si>
    <t>Aktivnost A10014</t>
  </si>
  <si>
    <t>Redovni program OŠ</t>
  </si>
  <si>
    <t>Izvor 4.3.3</t>
  </si>
  <si>
    <t>Prihodi za posebne namjene višak  -PK</t>
  </si>
  <si>
    <t xml:space="preserve">Ostali nespomenuti rashodi </t>
  </si>
  <si>
    <t>Izvor 1.1.</t>
  </si>
  <si>
    <t xml:space="preserve">materijal za higijenske potrebe </t>
  </si>
  <si>
    <t>Vlastiti prihodi-PK</t>
  </si>
  <si>
    <t xml:space="preserve">Energija </t>
  </si>
  <si>
    <t xml:space="preserve">Komunalne usluge </t>
  </si>
  <si>
    <t xml:space="preserve">Ostale intelektualne usluge </t>
  </si>
  <si>
    <t>Izvor financiranja 4.3.1</t>
  </si>
  <si>
    <t>Prihodi za posebne namjene-PK</t>
  </si>
  <si>
    <t xml:space="preserve">osiguranje učenika </t>
  </si>
  <si>
    <t>Pomoći- PK</t>
  </si>
  <si>
    <t xml:space="preserve">Materijalni troškovi </t>
  </si>
  <si>
    <t xml:space="preserve">Plaće za redovan rad </t>
  </si>
  <si>
    <t xml:space="preserve">Ostali rashodi za zaposlene </t>
  </si>
  <si>
    <t xml:space="preserve">Doprinosi za zdr.osiguranje </t>
  </si>
  <si>
    <t>Službeni put</t>
  </si>
  <si>
    <t xml:space="preserve">Naknade za prijevoz na posao </t>
  </si>
  <si>
    <t xml:space="preserve">Materijal i sirovine, udžbenici </t>
  </si>
  <si>
    <t xml:space="preserve">Intelektualne i osobne usluge </t>
  </si>
  <si>
    <t xml:space="preserve">Naknade za nezapošljavanje invalida </t>
  </si>
  <si>
    <t xml:space="preserve">Rashodi za nef.imovinu </t>
  </si>
  <si>
    <t xml:space="preserve">Oprema i namještaj </t>
  </si>
  <si>
    <t xml:space="preserve">Instrumenti, uređaji, strojevi </t>
  </si>
  <si>
    <t xml:space="preserve">Knjige </t>
  </si>
  <si>
    <t xml:space="preserve">telefon, pošta, prijevoz </t>
  </si>
  <si>
    <t xml:space="preserve">ostali nespomenuti rashodi </t>
  </si>
  <si>
    <t>Izvor financiranja 6.1.1.</t>
  </si>
  <si>
    <t>TEKUĆE DONACIJE POMOĆI-PK</t>
  </si>
  <si>
    <t xml:space="preserve">službena putovanja </t>
  </si>
  <si>
    <t xml:space="preserve">Uredski mat. I ostali mat.tr. </t>
  </si>
  <si>
    <t xml:space="preserve">sitan inventar </t>
  </si>
  <si>
    <t xml:space="preserve">ostali rashodi za uč.programe </t>
  </si>
  <si>
    <t xml:space="preserve">uređaji  i oprema </t>
  </si>
  <si>
    <t xml:space="preserve">JAVNE POTREBE U ŠKOLSTVU </t>
  </si>
  <si>
    <t>Kapitalni projekt K100002</t>
  </si>
  <si>
    <t xml:space="preserve">Ulaganje u obj.školstva </t>
  </si>
  <si>
    <t>Izvor financiranja 1.2.</t>
  </si>
  <si>
    <t>Opći Prihodi OŠ</t>
  </si>
  <si>
    <t xml:space="preserve">Usluge tekućeg i inv.održavanja </t>
  </si>
  <si>
    <t xml:space="preserve">knjige </t>
  </si>
  <si>
    <t>Kapitalni projekt K100007</t>
  </si>
  <si>
    <t>Izvor financiranja 5.2.</t>
  </si>
  <si>
    <t>Pomoći iz D.P.</t>
  </si>
  <si>
    <t xml:space="preserve">Ostale usluge </t>
  </si>
  <si>
    <t xml:space="preserve">Dodatna ulaganja </t>
  </si>
  <si>
    <t>Tekući projekt  T100004</t>
  </si>
  <si>
    <t xml:space="preserve">Osig.pomoćnika u nastavi učenicima s poteškoćama </t>
  </si>
  <si>
    <t>Izvor financiranja 5.2.5.</t>
  </si>
  <si>
    <t xml:space="preserve">POMOĆI MZOŠ </t>
  </si>
  <si>
    <t xml:space="preserve">Ostali rashodi za zapolene </t>
  </si>
  <si>
    <t xml:space="preserve">Doprinosi za zdravstveno osiguranje </t>
  </si>
  <si>
    <t xml:space="preserve">Zdravstveni pregledi </t>
  </si>
  <si>
    <t xml:space="preserve">OPĆI PRIHODI I PRIMICI </t>
  </si>
  <si>
    <t>sl,12.11.2024.</t>
  </si>
  <si>
    <t>Posebni dio II</t>
  </si>
  <si>
    <t>Plan za 2024</t>
  </si>
  <si>
    <t>Projekcija 
za 20276.</t>
  </si>
  <si>
    <t>Izvor financiranja  5.2.</t>
  </si>
  <si>
    <t>Izvor financiranja5.2.</t>
  </si>
  <si>
    <t>4.3.3.</t>
  </si>
  <si>
    <t>višak-PK</t>
  </si>
  <si>
    <t>Projekcija 
za 2027</t>
  </si>
  <si>
    <t>FINANCIJSKI PLAN PRORAČUNSKOG KORISNIKA JEDINICE LOKALNE I PODRUČNE (REGIONALNE) SAMOUPRAVE 
ZA2024. I PROJEKCIJA ZA 2025,2026 i 2027. GODINU</t>
  </si>
  <si>
    <t>Projekcija 
za 2025</t>
  </si>
  <si>
    <t xml:space="preserve">04 Posebne namjene </t>
  </si>
  <si>
    <t xml:space="preserve">Osiguranje učenika </t>
  </si>
  <si>
    <t xml:space="preserve">Osig.pom. U nastavi </t>
  </si>
  <si>
    <t xml:space="preserve">prihodi  za posebne namjene </t>
  </si>
  <si>
    <t xml:space="preserve">Vlastiti prihodi </t>
  </si>
  <si>
    <t>Pomoći iz DP</t>
  </si>
  <si>
    <t xml:space="preserve">javne potrebe u školstvu </t>
  </si>
  <si>
    <t>SL.12.11.2024.</t>
  </si>
  <si>
    <t>I. POSEBNI DIO</t>
  </si>
  <si>
    <t>Plan za2024</t>
  </si>
  <si>
    <t>FINANCIJSKI PLAN PRORAČUNSKOG KORISNIKA JEDINICE LOKALNE I PODRUČNE (REGIONALNE) SAMOUPRAVE 
ZA 2024.. I PROJEKCIJA ZA 2025,2026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</si>
</sst>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n_-;\-* #,##0.00\ _k_n_-;_-* &quot;-&quot;??\ _k_n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3" fontId="0" fillId="0" borderId="0" xfId="0" applyNumberFormat="1"/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8" fillId="0" borderId="0" xfId="0" applyFont="1"/>
    <xf numFmtId="43" fontId="18" fillId="0" borderId="0" xfId="1" applyFont="1"/>
    <xf numFmtId="0" fontId="5" fillId="0" borderId="0" xfId="0" applyFont="1" applyAlignment="1">
      <alignment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3" fillId="0" borderId="3" xfId="0" applyFont="1" applyBorder="1"/>
    <xf numFmtId="43" fontId="19" fillId="2" borderId="3" xfId="1" applyFont="1" applyFill="1" applyBorder="1" applyAlignment="1">
      <alignment horizontal="left" vertical="center" wrapText="1"/>
    </xf>
    <xf numFmtId="164" fontId="19" fillId="2" borderId="3" xfId="1" applyNumberFormat="1" applyFont="1" applyFill="1" applyBorder="1" applyAlignment="1">
      <alignment horizontal="left" vertical="center" wrapText="1"/>
    </xf>
    <xf numFmtId="43" fontId="20" fillId="2" borderId="3" xfId="0" applyNumberFormat="1" applyFont="1" applyFill="1" applyBorder="1" applyAlignment="1">
      <alignment horizontal="right"/>
    </xf>
    <xf numFmtId="43" fontId="23" fillId="0" borderId="3" xfId="1" applyFont="1" applyBorder="1"/>
    <xf numFmtId="43" fontId="19" fillId="2" borderId="3" xfId="0" applyNumberFormat="1" applyFont="1" applyFill="1" applyBorder="1" applyAlignment="1">
      <alignment horizontal="right"/>
    </xf>
    <xf numFmtId="43" fontId="24" fillId="0" borderId="3" xfId="1" applyFont="1" applyBorder="1"/>
    <xf numFmtId="3" fontId="20" fillId="2" borderId="3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43" fontId="23" fillId="2" borderId="3" xfId="1" applyFont="1" applyFill="1" applyBorder="1" applyAlignment="1">
      <alignment horizontal="right"/>
    </xf>
    <xf numFmtId="43" fontId="20" fillId="2" borderId="3" xfId="1" applyFont="1" applyFill="1" applyBorder="1" applyAlignment="1">
      <alignment horizontal="right"/>
    </xf>
    <xf numFmtId="164" fontId="23" fillId="2" borderId="3" xfId="1" applyNumberFormat="1" applyFont="1" applyFill="1" applyBorder="1" applyAlignment="1">
      <alignment horizontal="right"/>
    </xf>
    <xf numFmtId="164" fontId="20" fillId="2" borderId="3" xfId="1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/>
    </xf>
    <xf numFmtId="3" fontId="26" fillId="2" borderId="4" xfId="0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3" fontId="26" fillId="2" borderId="3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 wrapText="1"/>
    </xf>
    <xf numFmtId="0" fontId="27" fillId="2" borderId="6" xfId="0" applyFont="1" applyFill="1" applyBorder="1" applyAlignment="1">
      <alignment horizontal="center" vertical="center"/>
    </xf>
    <xf numFmtId="43" fontId="0" fillId="0" borderId="0" xfId="1" applyFont="1"/>
    <xf numFmtId="0" fontId="26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9" fillId="2" borderId="0" xfId="0" applyFont="1" applyFill="1" applyAlignment="1">
      <alignment horizontal="left" vertical="center" wrapText="1"/>
    </xf>
    <xf numFmtId="0" fontId="10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/>
    <xf numFmtId="0" fontId="28" fillId="2" borderId="4" xfId="0" applyFont="1" applyFill="1" applyBorder="1" applyAlignment="1">
      <alignment horizontal="left" vertical="center" wrapText="1"/>
    </xf>
    <xf numFmtId="3" fontId="25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horizontal="left" vertical="center" wrapText="1"/>
    </xf>
    <xf numFmtId="3" fontId="29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165" fontId="0" fillId="0" borderId="0" xfId="0" applyNumberFormat="1"/>
    <xf numFmtId="4" fontId="3" fillId="2" borderId="3" xfId="0" applyNumberFormat="1" applyFont="1" applyFill="1" applyBorder="1" applyAlignment="1">
      <alignment horizontal="right" wrapText="1"/>
    </xf>
    <xf numFmtId="43" fontId="24" fillId="2" borderId="3" xfId="1" applyFont="1" applyFill="1" applyBorder="1"/>
    <xf numFmtId="43" fontId="23" fillId="2" borderId="3" xfId="1" applyFont="1" applyFill="1" applyBorder="1"/>
    <xf numFmtId="4" fontId="19" fillId="2" borderId="3" xfId="0" applyNumberFormat="1" applyFont="1" applyFill="1" applyBorder="1" applyAlignment="1">
      <alignment horizontal="right"/>
    </xf>
    <xf numFmtId="4" fontId="1" fillId="0" borderId="0" xfId="0" applyNumberFormat="1" applyFont="1"/>
    <xf numFmtId="164" fontId="19" fillId="2" borderId="15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opLeftCell="A12" workbookViewId="0">
      <selection activeCell="U24" sqref="U24"/>
    </sheetView>
  </sheetViews>
  <sheetFormatPr defaultRowHeight="15" x14ac:dyDescent="0.25"/>
  <cols>
    <col min="5" max="5" width="18.5703125" customWidth="1"/>
    <col min="6" max="6" width="18.7109375" hidden="1" customWidth="1"/>
    <col min="7" max="9" width="18.7109375" customWidth="1"/>
    <col min="11" max="11" width="15.85546875" bestFit="1" customWidth="1"/>
  </cols>
  <sheetData>
    <row r="1" spans="1:11" ht="42" customHeight="1" x14ac:dyDescent="0.25">
      <c r="A1" s="121" t="s">
        <v>167</v>
      </c>
      <c r="B1" s="121"/>
      <c r="C1" s="121"/>
      <c r="D1" s="121"/>
      <c r="E1" s="121"/>
      <c r="F1" s="121"/>
      <c r="G1" s="121"/>
      <c r="H1" s="121"/>
      <c r="I1" s="45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1" ht="15.75" x14ac:dyDescent="0.25">
      <c r="A3" s="121" t="s">
        <v>35</v>
      </c>
      <c r="B3" s="121"/>
      <c r="C3" s="121"/>
      <c r="D3" s="121"/>
      <c r="E3" s="121"/>
      <c r="F3" s="121"/>
      <c r="G3" s="122"/>
      <c r="H3" s="122"/>
      <c r="I3" s="47"/>
    </row>
    <row r="4" spans="1:11" ht="18" x14ac:dyDescent="0.25">
      <c r="A4" s="5"/>
      <c r="B4" s="5"/>
      <c r="C4" s="5"/>
      <c r="D4" s="5"/>
      <c r="E4" s="5"/>
      <c r="F4" s="5"/>
      <c r="G4" s="6"/>
      <c r="H4" s="6"/>
      <c r="I4" s="6"/>
    </row>
    <row r="5" spans="1:11" ht="18" customHeight="1" x14ac:dyDescent="0.25">
      <c r="A5" s="121" t="s">
        <v>46</v>
      </c>
      <c r="B5" s="132"/>
      <c r="C5" s="132"/>
      <c r="D5" s="132"/>
      <c r="E5" s="132"/>
      <c r="F5" s="132"/>
      <c r="G5" s="132"/>
      <c r="H5" s="132"/>
      <c r="I5" s="46"/>
    </row>
    <row r="6" spans="1:11" ht="18" x14ac:dyDescent="0.25">
      <c r="A6" s="1"/>
      <c r="B6" s="2"/>
      <c r="C6" s="2"/>
      <c r="D6" s="2"/>
      <c r="E6" s="7"/>
      <c r="F6" s="8"/>
      <c r="G6" s="8"/>
      <c r="H6" s="39"/>
      <c r="I6" s="39"/>
    </row>
    <row r="7" spans="1:11" ht="25.5" x14ac:dyDescent="0.25">
      <c r="A7" s="29"/>
      <c r="B7" s="30"/>
      <c r="C7" s="30"/>
      <c r="D7" s="31"/>
      <c r="E7" s="32"/>
      <c r="F7" s="4" t="s">
        <v>166</v>
      </c>
      <c r="G7" s="4" t="s">
        <v>156</v>
      </c>
      <c r="H7" s="4" t="s">
        <v>62</v>
      </c>
      <c r="I7" s="4" t="s">
        <v>154</v>
      </c>
    </row>
    <row r="8" spans="1:11" x14ac:dyDescent="0.25">
      <c r="A8" s="123" t="s">
        <v>0</v>
      </c>
      <c r="B8" s="124"/>
      <c r="C8" s="124"/>
      <c r="D8" s="124"/>
      <c r="E8" s="125"/>
      <c r="F8" s="33">
        <v>0</v>
      </c>
      <c r="G8" s="33">
        <v>0</v>
      </c>
      <c r="H8" s="33">
        <v>0</v>
      </c>
      <c r="I8" s="33">
        <v>0</v>
      </c>
    </row>
    <row r="9" spans="1:11" x14ac:dyDescent="0.25">
      <c r="A9" s="126" t="s">
        <v>1</v>
      </c>
      <c r="B9" s="127"/>
      <c r="C9" s="127"/>
      <c r="D9" s="127"/>
      <c r="E9" s="128"/>
      <c r="F9" s="112">
        <v>994535.91</v>
      </c>
      <c r="G9" s="111">
        <v>1024089.41</v>
      </c>
      <c r="H9" s="112">
        <v>1006900.5</v>
      </c>
      <c r="I9" s="112">
        <v>1006900.5</v>
      </c>
    </row>
    <row r="10" spans="1:11" x14ac:dyDescent="0.25">
      <c r="A10" s="129" t="s">
        <v>2</v>
      </c>
      <c r="B10" s="128"/>
      <c r="C10" s="128"/>
      <c r="D10" s="128"/>
      <c r="E10" s="128"/>
      <c r="F10" s="34">
        <v>0</v>
      </c>
      <c r="G10" s="34">
        <v>0</v>
      </c>
      <c r="H10" s="34">
        <v>0</v>
      </c>
      <c r="I10" s="34">
        <v>0</v>
      </c>
    </row>
    <row r="11" spans="1:11" x14ac:dyDescent="0.25">
      <c r="A11" s="40" t="s">
        <v>3</v>
      </c>
      <c r="B11" s="41"/>
      <c r="C11" s="41"/>
      <c r="D11" s="41"/>
      <c r="E11" s="41"/>
      <c r="F11" s="113">
        <v>994535.91</v>
      </c>
      <c r="G11" s="113">
        <f>G12+G13</f>
        <v>1024089.41</v>
      </c>
      <c r="H11" s="113">
        <v>1006900.5</v>
      </c>
      <c r="I11" s="113">
        <v>1006900.5</v>
      </c>
    </row>
    <row r="12" spans="1:11" x14ac:dyDescent="0.25">
      <c r="A12" s="131" t="s">
        <v>4</v>
      </c>
      <c r="B12" s="127"/>
      <c r="C12" s="127"/>
      <c r="D12" s="127"/>
      <c r="E12" s="127"/>
      <c r="F12" s="112">
        <v>989376</v>
      </c>
      <c r="G12" s="111">
        <f>G9-G13</f>
        <v>1020289.41</v>
      </c>
      <c r="H12" s="112">
        <f>H9-H13</f>
        <v>1006700.5</v>
      </c>
      <c r="I12" s="112">
        <f>I9-I13</f>
        <v>1006700.5</v>
      </c>
      <c r="J12" s="42"/>
      <c r="K12" s="114"/>
    </row>
    <row r="13" spans="1:11" x14ac:dyDescent="0.25">
      <c r="A13" s="129" t="s">
        <v>5</v>
      </c>
      <c r="B13" s="128"/>
      <c r="C13" s="128"/>
      <c r="D13" s="128"/>
      <c r="E13" s="128"/>
      <c r="F13" s="112">
        <v>5160</v>
      </c>
      <c r="G13" s="111">
        <v>3800</v>
      </c>
      <c r="H13" s="111">
        <v>200</v>
      </c>
      <c r="I13" s="111">
        <v>200</v>
      </c>
    </row>
    <row r="14" spans="1:11" x14ac:dyDescent="0.25">
      <c r="A14" s="130" t="s">
        <v>6</v>
      </c>
      <c r="B14" s="124"/>
      <c r="C14" s="124"/>
      <c r="D14" s="124"/>
      <c r="E14" s="124"/>
      <c r="F14" s="35">
        <v>0</v>
      </c>
      <c r="G14" s="35">
        <v>0</v>
      </c>
      <c r="H14" s="35">
        <v>0</v>
      </c>
      <c r="I14" s="35">
        <v>0</v>
      </c>
    </row>
    <row r="15" spans="1:11" ht="18" x14ac:dyDescent="0.25">
      <c r="A15" s="5"/>
      <c r="B15" s="9"/>
      <c r="C15" s="9"/>
      <c r="D15" s="9"/>
      <c r="E15" s="9"/>
      <c r="F15" s="3"/>
      <c r="G15" s="3"/>
      <c r="H15" s="3"/>
      <c r="I15" s="3"/>
    </row>
    <row r="16" spans="1:11" ht="18" customHeight="1" x14ac:dyDescent="0.25">
      <c r="A16" s="121" t="s">
        <v>47</v>
      </c>
      <c r="B16" s="132"/>
      <c r="C16" s="132"/>
      <c r="D16" s="132"/>
      <c r="E16" s="132"/>
      <c r="F16" s="132"/>
      <c r="G16" s="132"/>
      <c r="H16" s="132"/>
      <c r="I16" s="46"/>
    </row>
    <row r="17" spans="1:13" ht="18" x14ac:dyDescent="0.25">
      <c r="A17" s="5"/>
      <c r="B17" s="9"/>
      <c r="C17" s="9"/>
      <c r="D17" s="9"/>
      <c r="E17" s="9"/>
      <c r="F17" s="3"/>
      <c r="G17" s="3"/>
      <c r="H17" s="3"/>
      <c r="I17" s="3"/>
    </row>
    <row r="18" spans="1:13" ht="25.5" x14ac:dyDescent="0.25">
      <c r="A18" s="29"/>
      <c r="B18" s="30"/>
      <c r="C18" s="30"/>
      <c r="D18" s="31"/>
      <c r="E18" s="32"/>
      <c r="F18" s="4" t="s">
        <v>166</v>
      </c>
      <c r="G18" s="4" t="s">
        <v>156</v>
      </c>
      <c r="H18" s="4" t="s">
        <v>62</v>
      </c>
      <c r="I18" s="4" t="s">
        <v>154</v>
      </c>
    </row>
    <row r="19" spans="1:13" ht="15.75" customHeight="1" x14ac:dyDescent="0.25">
      <c r="A19" s="126" t="s">
        <v>8</v>
      </c>
      <c r="B19" s="139"/>
      <c r="C19" s="139"/>
      <c r="D19" s="139"/>
      <c r="E19" s="140"/>
      <c r="F19" s="34">
        <v>0</v>
      </c>
      <c r="G19" s="34">
        <v>0</v>
      </c>
      <c r="H19" s="34">
        <v>0</v>
      </c>
      <c r="I19" s="34">
        <v>0</v>
      </c>
    </row>
    <row r="20" spans="1:13" x14ac:dyDescent="0.25">
      <c r="A20" s="126" t="s">
        <v>9</v>
      </c>
      <c r="B20" s="127"/>
      <c r="C20" s="127"/>
      <c r="D20" s="127"/>
      <c r="E20" s="127"/>
      <c r="F20" s="34">
        <v>0</v>
      </c>
      <c r="G20" s="34">
        <v>0</v>
      </c>
      <c r="H20" s="34">
        <v>0</v>
      </c>
      <c r="I20" s="34">
        <v>0</v>
      </c>
    </row>
    <row r="21" spans="1:13" x14ac:dyDescent="0.25">
      <c r="A21" s="130" t="s">
        <v>10</v>
      </c>
      <c r="B21" s="124"/>
      <c r="C21" s="124"/>
      <c r="D21" s="124"/>
      <c r="E21" s="124"/>
      <c r="F21" s="33">
        <v>0</v>
      </c>
      <c r="G21" s="33">
        <v>0</v>
      </c>
      <c r="H21" s="33">
        <v>0</v>
      </c>
      <c r="I21" s="33">
        <v>0</v>
      </c>
    </row>
    <row r="22" spans="1:13" ht="18" x14ac:dyDescent="0.25">
      <c r="A22" s="25"/>
      <c r="B22" s="9"/>
      <c r="C22" s="9"/>
      <c r="D22" s="9"/>
      <c r="E22" s="9"/>
      <c r="F22" s="3"/>
      <c r="G22" s="3"/>
      <c r="H22" s="3"/>
      <c r="I22" s="3"/>
    </row>
    <row r="23" spans="1:13" ht="33.75" customHeight="1" x14ac:dyDescent="0.25">
      <c r="A23" s="121" t="s">
        <v>55</v>
      </c>
      <c r="B23" s="132"/>
      <c r="C23" s="132"/>
      <c r="D23" s="132"/>
      <c r="E23" s="132"/>
      <c r="F23" s="132"/>
      <c r="G23" s="132"/>
      <c r="H23" s="132"/>
      <c r="I23" s="46"/>
    </row>
    <row r="24" spans="1:13" ht="18" x14ac:dyDescent="0.25">
      <c r="A24" s="25"/>
      <c r="B24" s="9"/>
      <c r="C24" s="9"/>
      <c r="D24" s="9"/>
      <c r="E24" s="9"/>
      <c r="F24" s="3"/>
      <c r="G24" s="3"/>
      <c r="H24" s="3"/>
      <c r="I24" s="3"/>
    </row>
    <row r="25" spans="1:13" ht="25.5" x14ac:dyDescent="0.25">
      <c r="A25" s="29"/>
      <c r="B25" s="30"/>
      <c r="C25" s="30"/>
      <c r="D25" s="31"/>
      <c r="E25" s="32"/>
      <c r="F25" s="4" t="s">
        <v>166</v>
      </c>
      <c r="G25" s="4" t="s">
        <v>156</v>
      </c>
      <c r="H25" s="4" t="s">
        <v>62</v>
      </c>
      <c r="I25" s="4" t="s">
        <v>154</v>
      </c>
    </row>
    <row r="26" spans="1:13" ht="27.75" customHeight="1" x14ac:dyDescent="0.25">
      <c r="A26" s="133" t="s">
        <v>48</v>
      </c>
      <c r="B26" s="134"/>
      <c r="C26" s="134"/>
      <c r="D26" s="134"/>
      <c r="E26" s="135"/>
      <c r="F26" s="36">
        <v>0</v>
      </c>
      <c r="G26" s="36">
        <v>0</v>
      </c>
      <c r="H26" s="37">
        <v>0</v>
      </c>
      <c r="I26" s="37">
        <v>0</v>
      </c>
      <c r="M26" s="42"/>
    </row>
    <row r="27" spans="1:13" ht="30" customHeight="1" x14ac:dyDescent="0.25">
      <c r="A27" s="136" t="s">
        <v>7</v>
      </c>
      <c r="B27" s="137"/>
      <c r="C27" s="137"/>
      <c r="D27" s="137"/>
      <c r="E27" s="138"/>
      <c r="F27" s="38">
        <v>2800</v>
      </c>
      <c r="G27" s="110">
        <v>14788.76</v>
      </c>
      <c r="H27" s="35">
        <v>0</v>
      </c>
      <c r="I27" s="35">
        <v>0</v>
      </c>
    </row>
    <row r="30" spans="1:13" x14ac:dyDescent="0.25">
      <c r="A30" s="131" t="s">
        <v>11</v>
      </c>
      <c r="B30" s="127"/>
      <c r="C30" s="127"/>
      <c r="D30" s="127"/>
      <c r="E30" s="127"/>
      <c r="F30" s="34"/>
      <c r="G30" s="34">
        <v>0</v>
      </c>
      <c r="H30" s="34">
        <v>0</v>
      </c>
      <c r="I30" s="34">
        <v>0</v>
      </c>
    </row>
    <row r="31" spans="1:13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</row>
    <row r="32" spans="1:13" ht="8.25" customHeight="1" x14ac:dyDescent="0.25"/>
    <row r="33" ht="8.25" customHeight="1" x14ac:dyDescent="0.25"/>
  </sheetData>
  <mergeCells count="17">
    <mergeCell ref="A23:H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H5"/>
    <mergeCell ref="A16:H16"/>
    <mergeCell ref="A1:H1"/>
    <mergeCell ref="A3:H3"/>
    <mergeCell ref="A8:E8"/>
    <mergeCell ref="A9:E9"/>
    <mergeCell ref="A10:E10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8"/>
  <sheetViews>
    <sheetView tabSelected="1" workbookViewId="0">
      <selection activeCell="R17" sqref="R17"/>
    </sheetView>
  </sheetViews>
  <sheetFormatPr defaultRowHeight="15" x14ac:dyDescent="0.25"/>
  <cols>
    <col min="1" max="1" width="5.140625" customWidth="1"/>
    <col min="2" max="2" width="8.42578125" bestFit="1" customWidth="1"/>
    <col min="3" max="3" width="5.42578125" bestFit="1" customWidth="1"/>
    <col min="4" max="4" width="25.28515625" customWidth="1"/>
    <col min="5" max="5" width="16" hidden="1" customWidth="1"/>
    <col min="6" max="6" width="16" customWidth="1"/>
    <col min="7" max="7" width="16.28515625" customWidth="1"/>
    <col min="8" max="8" width="17.28515625" customWidth="1"/>
    <col min="10" max="12" width="0" hidden="1" customWidth="1"/>
    <col min="13" max="13" width="11.7109375" bestFit="1" customWidth="1"/>
  </cols>
  <sheetData>
    <row r="1" spans="1:13" ht="42" customHeight="1" x14ac:dyDescent="0.25">
      <c r="A1" s="121" t="s">
        <v>155</v>
      </c>
      <c r="B1" s="121"/>
      <c r="C1" s="121"/>
      <c r="D1" s="121"/>
      <c r="E1" s="121"/>
      <c r="F1" s="121"/>
      <c r="G1" s="121"/>
      <c r="H1" s="45"/>
    </row>
    <row r="2" spans="1:13" ht="18" customHeight="1" x14ac:dyDescent="0.25">
      <c r="A2" s="5"/>
      <c r="B2" s="5"/>
      <c r="C2" s="5"/>
      <c r="D2" s="5"/>
      <c r="E2" s="5"/>
      <c r="F2" s="5"/>
      <c r="G2" s="5"/>
      <c r="H2" s="5"/>
    </row>
    <row r="3" spans="1:13" ht="15.75" x14ac:dyDescent="0.25">
      <c r="A3" s="121" t="s">
        <v>35</v>
      </c>
      <c r="B3" s="121"/>
      <c r="C3" s="121"/>
      <c r="D3" s="121"/>
      <c r="E3" s="121"/>
      <c r="F3" s="122"/>
      <c r="G3" s="122"/>
      <c r="H3" s="47"/>
    </row>
    <row r="4" spans="1:13" ht="30" customHeight="1" x14ac:dyDescent="0.25">
      <c r="A4" s="121" t="s">
        <v>13</v>
      </c>
      <c r="B4" s="132"/>
      <c r="C4" s="132"/>
      <c r="D4" s="132"/>
      <c r="E4" s="132"/>
      <c r="F4" s="132"/>
      <c r="G4" s="132"/>
      <c r="H4" s="46"/>
    </row>
    <row r="5" spans="1:13" ht="15.75" x14ac:dyDescent="0.25">
      <c r="A5" s="121" t="s">
        <v>1</v>
      </c>
      <c r="B5" s="121"/>
      <c r="C5" s="121"/>
      <c r="D5" s="121"/>
      <c r="E5" s="121"/>
      <c r="F5" s="121"/>
      <c r="G5" s="121"/>
      <c r="H5" s="48"/>
    </row>
    <row r="6" spans="1:13" ht="25.5" x14ac:dyDescent="0.25">
      <c r="A6" s="24" t="s">
        <v>14</v>
      </c>
      <c r="B6" s="23" t="s">
        <v>15</v>
      </c>
      <c r="C6" s="23" t="s">
        <v>16</v>
      </c>
      <c r="D6" s="23" t="s">
        <v>12</v>
      </c>
      <c r="E6" s="24" t="s">
        <v>64</v>
      </c>
      <c r="F6" s="24" t="s">
        <v>49</v>
      </c>
      <c r="G6" s="24" t="s">
        <v>62</v>
      </c>
      <c r="H6" s="24" t="s">
        <v>154</v>
      </c>
    </row>
    <row r="7" spans="1:13" s="94" customFormat="1" ht="15.75" customHeight="1" x14ac:dyDescent="0.25">
      <c r="A7" s="12">
        <v>6</v>
      </c>
      <c r="B7" s="12"/>
      <c r="C7" s="12"/>
      <c r="D7" s="12" t="s">
        <v>17</v>
      </c>
      <c r="E7" s="92">
        <v>994535.91</v>
      </c>
      <c r="F7" s="92">
        <v>1024089.41</v>
      </c>
      <c r="G7" s="92">
        <v>1006900.5</v>
      </c>
      <c r="H7" s="92">
        <v>1006900.5</v>
      </c>
      <c r="J7" s="95"/>
      <c r="M7" s="119"/>
    </row>
    <row r="8" spans="1:13" ht="38.25" x14ac:dyDescent="0.25">
      <c r="A8" s="12"/>
      <c r="B8" s="16">
        <v>63</v>
      </c>
      <c r="C8" s="16"/>
      <c r="D8" s="16" t="s">
        <v>51</v>
      </c>
      <c r="E8" s="92">
        <f>E7-E9-E10-E11-E12-E14-E16</f>
        <v>917937.75</v>
      </c>
      <c r="F8" s="92">
        <f>F7-F9-F10-F11-F12-F14-F16</f>
        <v>933815.76</v>
      </c>
      <c r="G8" s="92">
        <f>G7-G9-G10-G11-G12-G14-G16</f>
        <v>933816</v>
      </c>
      <c r="H8" s="92">
        <f>H7-H9-H10-H11-H12-H14-H16</f>
        <v>933816</v>
      </c>
      <c r="I8" s="42"/>
      <c r="J8" s="42"/>
    </row>
    <row r="9" spans="1:13" x14ac:dyDescent="0.25">
      <c r="A9" s="13"/>
      <c r="B9" s="13"/>
      <c r="C9" s="14">
        <v>52</v>
      </c>
      <c r="D9" s="14" t="s">
        <v>53</v>
      </c>
      <c r="E9" s="92">
        <v>19335.2</v>
      </c>
      <c r="F9" s="92">
        <v>19216</v>
      </c>
      <c r="G9" s="92">
        <v>19316</v>
      </c>
      <c r="H9" s="92">
        <v>19316</v>
      </c>
      <c r="J9" s="87"/>
      <c r="M9" s="87"/>
    </row>
    <row r="10" spans="1:13" x14ac:dyDescent="0.25">
      <c r="A10" s="13"/>
      <c r="B10" s="28">
        <v>65</v>
      </c>
      <c r="C10" s="14">
        <v>31</v>
      </c>
      <c r="D10" s="14" t="s">
        <v>161</v>
      </c>
      <c r="E10" s="92">
        <v>6046.1</v>
      </c>
      <c r="F10" s="92">
        <v>8172.15</v>
      </c>
      <c r="G10" s="92">
        <v>5672</v>
      </c>
      <c r="H10" s="92">
        <v>5672</v>
      </c>
    </row>
    <row r="11" spans="1:13" ht="51" x14ac:dyDescent="0.25">
      <c r="A11" s="13"/>
      <c r="B11" s="28">
        <v>67</v>
      </c>
      <c r="C11" s="91"/>
      <c r="D11" s="12" t="s">
        <v>52</v>
      </c>
      <c r="E11" s="92">
        <v>37673.300000000003</v>
      </c>
      <c r="F11" s="92">
        <v>34378.300000000003</v>
      </c>
      <c r="G11" s="92">
        <v>34378.300000000003</v>
      </c>
      <c r="H11" s="92">
        <v>34378.300000000003</v>
      </c>
      <c r="I11" s="42"/>
      <c r="J11" s="42"/>
    </row>
    <row r="12" spans="1:13" ht="25.5" x14ac:dyDescent="0.25">
      <c r="A12" s="28">
        <v>6</v>
      </c>
      <c r="B12" s="28"/>
      <c r="C12" s="91">
        <v>43</v>
      </c>
      <c r="D12" s="93" t="s">
        <v>54</v>
      </c>
      <c r="E12" s="92">
        <v>332</v>
      </c>
      <c r="F12" s="92">
        <v>15309</v>
      </c>
      <c r="G12" s="92">
        <v>520</v>
      </c>
      <c r="H12" s="92">
        <v>520</v>
      </c>
      <c r="J12" s="42"/>
    </row>
    <row r="13" spans="1:13" ht="25.5" x14ac:dyDescent="0.25">
      <c r="A13" s="13"/>
      <c r="B13" s="13"/>
      <c r="C13" s="14">
        <v>43</v>
      </c>
      <c r="D13" s="18" t="s">
        <v>160</v>
      </c>
      <c r="E13" s="86">
        <v>332</v>
      </c>
      <c r="F13" s="86">
        <v>15309</v>
      </c>
      <c r="G13" s="86">
        <v>520</v>
      </c>
      <c r="H13" s="86">
        <v>520</v>
      </c>
      <c r="J13" s="42"/>
    </row>
    <row r="14" spans="1:13" ht="25.5" x14ac:dyDescent="0.25">
      <c r="A14" s="15">
        <v>7</v>
      </c>
      <c r="B14" s="15"/>
      <c r="C14" s="15"/>
      <c r="D14" s="26" t="s">
        <v>19</v>
      </c>
      <c r="E14" s="92">
        <v>0</v>
      </c>
      <c r="F14" s="92">
        <v>0</v>
      </c>
      <c r="G14" s="92">
        <v>0</v>
      </c>
      <c r="H14" s="92">
        <v>0</v>
      </c>
    </row>
    <row r="15" spans="1:13" ht="21.75" customHeight="1" x14ac:dyDescent="0.25">
      <c r="A15" s="16"/>
      <c r="B15" s="16">
        <v>72</v>
      </c>
      <c r="C15" s="16"/>
      <c r="D15" s="27" t="s">
        <v>50</v>
      </c>
      <c r="E15" s="86">
        <v>0</v>
      </c>
      <c r="F15" s="86">
        <v>0</v>
      </c>
      <c r="G15" s="86">
        <v>0</v>
      </c>
      <c r="H15" s="86">
        <v>0</v>
      </c>
      <c r="J15" s="42"/>
    </row>
    <row r="16" spans="1:13" ht="21.75" customHeight="1" x14ac:dyDescent="0.25">
      <c r="A16" s="12">
        <v>6</v>
      </c>
      <c r="B16" s="12"/>
      <c r="C16" s="91"/>
      <c r="D16" s="91" t="s">
        <v>159</v>
      </c>
      <c r="E16" s="92">
        <v>13211.56</v>
      </c>
      <c r="F16" s="92">
        <v>13198.2</v>
      </c>
      <c r="G16" s="92">
        <v>13198.2</v>
      </c>
      <c r="H16" s="92">
        <v>13198.2</v>
      </c>
      <c r="J16" s="42"/>
    </row>
    <row r="17" spans="1:13" x14ac:dyDescent="0.25">
      <c r="A17" s="16"/>
      <c r="B17" s="16"/>
      <c r="C17" s="14">
        <v>11</v>
      </c>
      <c r="D17" s="14" t="s">
        <v>18</v>
      </c>
      <c r="E17" s="86">
        <v>13211.56</v>
      </c>
      <c r="F17" s="86">
        <v>13198.2</v>
      </c>
      <c r="G17" s="86">
        <v>13198.2</v>
      </c>
      <c r="H17" s="86">
        <v>13198.2</v>
      </c>
      <c r="J17" s="87">
        <f>12891+320.56</f>
        <v>13211.56</v>
      </c>
      <c r="L17">
        <f>12878.2+320</f>
        <v>13198.2</v>
      </c>
    </row>
    <row r="18" spans="1:13" x14ac:dyDescent="0.25">
      <c r="A18" s="88"/>
      <c r="B18" s="88"/>
      <c r="C18" s="89"/>
      <c r="D18" s="89"/>
      <c r="E18" s="90"/>
      <c r="F18" s="90"/>
      <c r="G18" s="90"/>
      <c r="H18" s="90"/>
    </row>
    <row r="19" spans="1:13" ht="15.75" x14ac:dyDescent="0.25">
      <c r="A19" s="141" t="s">
        <v>20</v>
      </c>
      <c r="B19" s="142"/>
      <c r="C19" s="142"/>
      <c r="D19" s="142"/>
      <c r="E19" s="142"/>
      <c r="F19" s="142"/>
      <c r="G19" s="142"/>
      <c r="H19" s="49"/>
    </row>
    <row r="20" spans="1:13" ht="25.5" x14ac:dyDescent="0.25">
      <c r="A20" s="4" t="s">
        <v>14</v>
      </c>
      <c r="B20" s="44" t="s">
        <v>15</v>
      </c>
      <c r="C20" s="44" t="s">
        <v>16</v>
      </c>
      <c r="D20" s="44" t="s">
        <v>21</v>
      </c>
      <c r="E20" s="24" t="s">
        <v>64</v>
      </c>
      <c r="F20" s="24" t="s">
        <v>49</v>
      </c>
      <c r="G20" s="24" t="s">
        <v>62</v>
      </c>
      <c r="H20" s="24" t="s">
        <v>154</v>
      </c>
    </row>
    <row r="21" spans="1:13" ht="15.75" customHeight="1" x14ac:dyDescent="0.25">
      <c r="A21" s="12">
        <v>3</v>
      </c>
      <c r="B21" s="12"/>
      <c r="C21" s="12"/>
      <c r="D21" s="12" t="s">
        <v>22</v>
      </c>
      <c r="E21" s="92">
        <v>994535.91</v>
      </c>
      <c r="F21" s="92">
        <v>1024089.41</v>
      </c>
      <c r="G21" s="92">
        <v>1006900.5</v>
      </c>
      <c r="H21" s="92">
        <v>1006900.5</v>
      </c>
      <c r="M21" s="87"/>
    </row>
    <row r="22" spans="1:13" ht="15.75" customHeight="1" x14ac:dyDescent="0.25">
      <c r="A22" s="12"/>
      <c r="B22" s="16">
        <v>31</v>
      </c>
      <c r="C22" s="16"/>
      <c r="D22" s="16" t="s">
        <v>23</v>
      </c>
      <c r="E22" s="86">
        <f>641684+27024+108140+32226.2-199.2-132.8</f>
        <v>808742.2</v>
      </c>
      <c r="F22" s="86">
        <f>663000+21600+111860+32194.2-180-120</f>
        <v>828354.2</v>
      </c>
      <c r="G22" s="86">
        <f>663000+21600+111860+32194.2-180-120</f>
        <v>828354.2</v>
      </c>
      <c r="H22" s="86">
        <f>663000+21600+111860+32194.2-180-120</f>
        <v>828354.2</v>
      </c>
      <c r="J22" s="42"/>
    </row>
    <row r="23" spans="1:13" x14ac:dyDescent="0.25">
      <c r="A23" s="13"/>
      <c r="B23" s="13">
        <v>32</v>
      </c>
      <c r="C23" s="14"/>
      <c r="D23" s="13" t="s">
        <v>38</v>
      </c>
      <c r="E23" s="86">
        <f>E21-E22--E25</f>
        <v>190953.71000000008</v>
      </c>
      <c r="F23" s="86">
        <f>F21-F22-F24-F25</f>
        <v>178737.01000000007</v>
      </c>
      <c r="G23" s="86">
        <f>G21-G22-G24-G25</f>
        <v>165148.10000000003</v>
      </c>
      <c r="H23" s="86">
        <f>H21-H22-H24-H26</f>
        <v>165148.10000000003</v>
      </c>
    </row>
    <row r="24" spans="1:13" x14ac:dyDescent="0.25">
      <c r="A24" s="13"/>
      <c r="B24" s="13"/>
      <c r="C24" s="14">
        <v>11</v>
      </c>
      <c r="D24" s="14" t="s">
        <v>18</v>
      </c>
      <c r="E24" s="86">
        <v>13211.56</v>
      </c>
      <c r="F24" s="86">
        <v>13198.2</v>
      </c>
      <c r="G24" s="86">
        <v>13198.2</v>
      </c>
      <c r="H24" s="86">
        <v>13198.2</v>
      </c>
    </row>
    <row r="25" spans="1:13" ht="25.5" x14ac:dyDescent="0.25">
      <c r="A25" s="15">
        <v>4</v>
      </c>
      <c r="B25" s="15"/>
      <c r="C25" s="15"/>
      <c r="D25" s="26" t="s">
        <v>24</v>
      </c>
      <c r="E25" s="92">
        <v>5160</v>
      </c>
      <c r="F25" s="92">
        <f>F26</f>
        <v>3800</v>
      </c>
      <c r="G25" s="92">
        <v>200</v>
      </c>
      <c r="H25" s="92">
        <v>200</v>
      </c>
    </row>
    <row r="26" spans="1:13" ht="33" customHeight="1" x14ac:dyDescent="0.25">
      <c r="A26" s="16"/>
      <c r="B26" s="16">
        <v>41</v>
      </c>
      <c r="C26" s="16"/>
      <c r="D26" s="27" t="s">
        <v>25</v>
      </c>
      <c r="E26" s="86">
        <v>5160</v>
      </c>
      <c r="F26" s="86">
        <v>3800</v>
      </c>
      <c r="G26" s="86">
        <v>200</v>
      </c>
      <c r="H26" s="86">
        <v>200</v>
      </c>
      <c r="I26" s="42"/>
    </row>
    <row r="27" spans="1:13" x14ac:dyDescent="0.25">
      <c r="A27" s="16"/>
      <c r="B27" s="16"/>
      <c r="C27" s="14">
        <v>11</v>
      </c>
      <c r="D27" s="14" t="s">
        <v>18</v>
      </c>
      <c r="E27" s="10">
        <v>0</v>
      </c>
      <c r="F27" s="10">
        <v>0</v>
      </c>
      <c r="G27" s="10">
        <v>0</v>
      </c>
      <c r="H27" s="10">
        <v>0</v>
      </c>
    </row>
    <row r="28" spans="1:13" x14ac:dyDescent="0.25">
      <c r="A28" s="43"/>
      <c r="B28" s="43"/>
      <c r="C28" s="43"/>
      <c r="D28" s="43"/>
      <c r="E28" s="43"/>
      <c r="F28" s="43"/>
      <c r="G28" s="43"/>
      <c r="H28" s="43"/>
    </row>
  </sheetData>
  <mergeCells count="5">
    <mergeCell ref="A1:G1"/>
    <mergeCell ref="A5:G5"/>
    <mergeCell ref="A19:G19"/>
    <mergeCell ref="A3:G3"/>
    <mergeCell ref="A4:G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"/>
  <sheetViews>
    <sheetView workbookViewId="0">
      <selection activeCell="J21" sqref="J21"/>
    </sheetView>
  </sheetViews>
  <sheetFormatPr defaultRowHeight="15" x14ac:dyDescent="0.25"/>
  <cols>
    <col min="1" max="1" width="37.7109375" customWidth="1"/>
    <col min="2" max="2" width="18.7109375" hidden="1" customWidth="1"/>
    <col min="3" max="5" width="18.7109375" customWidth="1"/>
    <col min="7" max="7" width="11.7109375" bestFit="1" customWidth="1"/>
  </cols>
  <sheetData>
    <row r="1" spans="1:11" ht="63" customHeight="1" x14ac:dyDescent="0.25">
      <c r="A1" s="121" t="s">
        <v>155</v>
      </c>
      <c r="B1" s="121"/>
      <c r="C1" s="121"/>
      <c r="D1" s="121"/>
      <c r="E1" s="121"/>
      <c r="F1" s="84"/>
      <c r="G1" s="84"/>
      <c r="H1" s="45"/>
    </row>
    <row r="2" spans="1:11" ht="18" customHeight="1" x14ac:dyDescent="0.25">
      <c r="A2" s="121"/>
      <c r="B2" s="121"/>
      <c r="C2" s="121"/>
      <c r="D2" s="121"/>
      <c r="E2" s="121"/>
    </row>
    <row r="3" spans="1:11" ht="15.75" x14ac:dyDescent="0.25">
      <c r="A3" s="121" t="s">
        <v>35</v>
      </c>
      <c r="B3" s="121"/>
      <c r="C3" s="122"/>
      <c r="D3" s="122"/>
      <c r="E3" s="47"/>
    </row>
    <row r="4" spans="1:11" ht="18" x14ac:dyDescent="0.25">
      <c r="A4" s="5"/>
      <c r="B4" s="5"/>
      <c r="C4" s="6"/>
      <c r="D4" s="6"/>
      <c r="E4" s="6"/>
    </row>
    <row r="5" spans="1:11" ht="18" customHeight="1" x14ac:dyDescent="0.25">
      <c r="A5" s="121" t="s">
        <v>13</v>
      </c>
      <c r="B5" s="132"/>
      <c r="C5" s="132"/>
      <c r="D5" s="132"/>
      <c r="E5" s="46"/>
    </row>
    <row r="6" spans="1:11" ht="18" x14ac:dyDescent="0.25">
      <c r="A6" s="5"/>
      <c r="B6" s="5"/>
      <c r="C6" s="6"/>
      <c r="D6" s="6"/>
      <c r="E6" s="6"/>
    </row>
    <row r="7" spans="1:11" ht="15.75" x14ac:dyDescent="0.25">
      <c r="A7" s="121" t="s">
        <v>26</v>
      </c>
      <c r="B7" s="143"/>
      <c r="C7" s="143"/>
      <c r="D7" s="143"/>
      <c r="E7" s="48"/>
    </row>
    <row r="8" spans="1:11" ht="18" x14ac:dyDescent="0.25">
      <c r="A8" s="5"/>
      <c r="B8" s="5"/>
      <c r="C8" s="6"/>
      <c r="D8" s="6"/>
      <c r="E8" s="6"/>
    </row>
    <row r="9" spans="1:11" ht="25.5" x14ac:dyDescent="0.25">
      <c r="A9" s="24" t="s">
        <v>27</v>
      </c>
      <c r="B9" s="24" t="s">
        <v>148</v>
      </c>
      <c r="C9" s="24" t="s">
        <v>156</v>
      </c>
      <c r="D9" s="24" t="s">
        <v>62</v>
      </c>
      <c r="E9" s="24" t="s">
        <v>154</v>
      </c>
    </row>
    <row r="10" spans="1:11" ht="15.75" customHeight="1" x14ac:dyDescent="0.25">
      <c r="A10" s="16" t="s">
        <v>28</v>
      </c>
      <c r="B10" s="92">
        <v>994535.91</v>
      </c>
      <c r="C10" s="92">
        <f>C11+C14</f>
        <v>1024089.41</v>
      </c>
      <c r="D10" s="92">
        <v>1006900.5</v>
      </c>
      <c r="E10" s="92">
        <v>1006900.5</v>
      </c>
      <c r="G10" s="87"/>
    </row>
    <row r="11" spans="1:11" ht="15.75" customHeight="1" x14ac:dyDescent="0.25">
      <c r="A11" s="16" t="s">
        <v>29</v>
      </c>
      <c r="B11" s="86">
        <f t="shared" ref="B11:E12" si="0">B10-B14</f>
        <v>994203.91</v>
      </c>
      <c r="C11" s="86">
        <v>1023569.41</v>
      </c>
      <c r="D11" s="86">
        <f t="shared" si="0"/>
        <v>1006380.5</v>
      </c>
      <c r="E11" s="86">
        <f t="shared" si="0"/>
        <v>1006380.5</v>
      </c>
      <c r="G11" s="87"/>
    </row>
    <row r="12" spans="1:11" ht="25.5" x14ac:dyDescent="0.25">
      <c r="A12" s="18" t="s">
        <v>30</v>
      </c>
      <c r="B12" s="86">
        <f t="shared" si="0"/>
        <v>994203.91</v>
      </c>
      <c r="C12" s="86">
        <v>1023569.41</v>
      </c>
      <c r="D12" s="86">
        <f t="shared" si="0"/>
        <v>1006380.5</v>
      </c>
      <c r="E12" s="86">
        <f t="shared" si="0"/>
        <v>1006380.5</v>
      </c>
      <c r="K12" s="94"/>
    </row>
    <row r="13" spans="1:11" x14ac:dyDescent="0.25">
      <c r="A13" s="17" t="s">
        <v>31</v>
      </c>
      <c r="B13" s="86">
        <v>0</v>
      </c>
      <c r="C13" s="86">
        <v>0</v>
      </c>
      <c r="D13" s="86">
        <v>0</v>
      </c>
      <c r="E13" s="86">
        <v>0</v>
      </c>
    </row>
    <row r="14" spans="1:11" x14ac:dyDescent="0.25">
      <c r="A14" s="16" t="s">
        <v>157</v>
      </c>
      <c r="B14" s="86">
        <v>332</v>
      </c>
      <c r="C14" s="86">
        <v>520</v>
      </c>
      <c r="D14" s="86">
        <v>520</v>
      </c>
      <c r="E14" s="86">
        <v>520</v>
      </c>
    </row>
    <row r="15" spans="1:11" x14ac:dyDescent="0.25">
      <c r="A15" s="19" t="s">
        <v>158</v>
      </c>
      <c r="B15" s="86">
        <v>0</v>
      </c>
      <c r="C15" s="86">
        <v>0</v>
      </c>
      <c r="D15" s="86">
        <v>0</v>
      </c>
      <c r="E15" s="86">
        <v>0</v>
      </c>
    </row>
    <row r="17" spans="3:3" x14ac:dyDescent="0.25">
      <c r="C17" s="87"/>
    </row>
  </sheetData>
  <mergeCells count="4">
    <mergeCell ref="A3:D3"/>
    <mergeCell ref="A5:D5"/>
    <mergeCell ref="A7:D7"/>
    <mergeCell ref="A1:E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workbookViewId="0">
      <selection activeCell="L14" sqref="L14"/>
    </sheetView>
  </sheetViews>
  <sheetFormatPr defaultRowHeight="15" x14ac:dyDescent="0.25"/>
  <cols>
    <col min="1" max="1" width="5" customWidth="1"/>
    <col min="2" max="2" width="6.5703125" customWidth="1"/>
    <col min="3" max="3" width="9.5703125" customWidth="1"/>
    <col min="4" max="4" width="25.28515625" customWidth="1"/>
    <col min="5" max="5" width="21.140625" customWidth="1"/>
    <col min="6" max="6" width="21.7109375" customWidth="1"/>
    <col min="7" max="7" width="21.28515625" customWidth="1"/>
    <col min="8" max="8" width="21" customWidth="1"/>
  </cols>
  <sheetData>
    <row r="1" spans="1:8" ht="42" customHeight="1" x14ac:dyDescent="0.25">
      <c r="A1" s="121" t="s">
        <v>155</v>
      </c>
      <c r="B1" s="121"/>
      <c r="C1" s="121"/>
      <c r="D1" s="121"/>
      <c r="E1" s="121"/>
      <c r="F1" s="121"/>
      <c r="G1" s="121"/>
      <c r="H1" s="45"/>
    </row>
    <row r="2" spans="1:8" ht="18" customHeight="1" x14ac:dyDescent="0.25">
      <c r="A2" s="85"/>
      <c r="B2" s="57"/>
      <c r="C2" s="57"/>
      <c r="D2" s="57"/>
      <c r="E2" s="57"/>
      <c r="F2" s="57"/>
      <c r="G2" s="57"/>
      <c r="H2" s="57"/>
    </row>
    <row r="3" spans="1:8" ht="15.75" x14ac:dyDescent="0.25">
      <c r="A3" s="121" t="s">
        <v>35</v>
      </c>
      <c r="B3" s="121"/>
      <c r="C3" s="121"/>
      <c r="D3" s="121"/>
      <c r="E3" s="121"/>
      <c r="F3" s="121"/>
      <c r="G3" s="122"/>
      <c r="H3" s="122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21" t="s">
        <v>32</v>
      </c>
      <c r="B5" s="132"/>
      <c r="C5" s="132"/>
      <c r="D5" s="132"/>
      <c r="E5" s="132"/>
      <c r="F5" s="132"/>
      <c r="G5" s="132"/>
      <c r="H5" s="132"/>
    </row>
    <row r="6" spans="1:8" ht="18" x14ac:dyDescent="0.25">
      <c r="A6" s="5"/>
      <c r="B6" s="5"/>
      <c r="C6" s="5"/>
      <c r="D6" s="5"/>
      <c r="E6" s="5"/>
      <c r="F6" s="5"/>
      <c r="G6" s="6"/>
      <c r="H6" s="6"/>
    </row>
    <row r="7" spans="1:8" ht="25.5" x14ac:dyDescent="0.25">
      <c r="A7" s="24" t="s">
        <v>14</v>
      </c>
      <c r="B7" s="23" t="s">
        <v>15</v>
      </c>
      <c r="C7" s="23" t="s">
        <v>16</v>
      </c>
      <c r="D7" s="23" t="s">
        <v>56</v>
      </c>
      <c r="E7" s="24" t="s">
        <v>64</v>
      </c>
      <c r="F7" s="24" t="s">
        <v>49</v>
      </c>
      <c r="G7" s="24" t="s">
        <v>63</v>
      </c>
      <c r="H7" s="24" t="s">
        <v>154</v>
      </c>
    </row>
    <row r="8" spans="1:8" ht="25.5" x14ac:dyDescent="0.25">
      <c r="A8" s="12">
        <v>8</v>
      </c>
      <c r="B8" s="12"/>
      <c r="C8" s="12"/>
      <c r="D8" s="12" t="s">
        <v>33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12"/>
      <c r="B9" s="16">
        <v>84</v>
      </c>
      <c r="C9" s="16"/>
      <c r="D9" s="16" t="s">
        <v>39</v>
      </c>
      <c r="E9" s="10">
        <v>0</v>
      </c>
      <c r="F9" s="10">
        <v>0</v>
      </c>
      <c r="G9" s="10">
        <v>0</v>
      </c>
      <c r="H9" s="10">
        <v>0</v>
      </c>
    </row>
    <row r="10" spans="1:8" ht="25.5" x14ac:dyDescent="0.25">
      <c r="A10" s="13"/>
      <c r="B10" s="13"/>
      <c r="C10" s="14">
        <v>81</v>
      </c>
      <c r="D10" s="18" t="s">
        <v>40</v>
      </c>
      <c r="E10" s="10"/>
      <c r="F10" s="10">
        <v>0</v>
      </c>
      <c r="G10" s="10">
        <v>0</v>
      </c>
      <c r="H10" s="10"/>
    </row>
    <row r="11" spans="1:8" ht="25.5" x14ac:dyDescent="0.25">
      <c r="A11" s="15">
        <v>5</v>
      </c>
      <c r="B11" s="15"/>
      <c r="C11" s="15"/>
      <c r="D11" s="26" t="s">
        <v>34</v>
      </c>
      <c r="E11" s="10">
        <v>0</v>
      </c>
      <c r="F11" s="10">
        <v>0</v>
      </c>
      <c r="G11" s="10">
        <v>0</v>
      </c>
      <c r="H11" s="10">
        <v>0</v>
      </c>
    </row>
    <row r="12" spans="1:8" ht="25.5" x14ac:dyDescent="0.25">
      <c r="A12" s="16"/>
      <c r="B12" s="16">
        <v>54</v>
      </c>
      <c r="C12" s="16"/>
      <c r="D12" s="27" t="s">
        <v>41</v>
      </c>
      <c r="E12" s="10">
        <v>0</v>
      </c>
      <c r="F12" s="10">
        <v>0</v>
      </c>
      <c r="G12" s="10">
        <v>0</v>
      </c>
      <c r="H12" s="11">
        <v>0</v>
      </c>
    </row>
    <row r="13" spans="1:8" x14ac:dyDescent="0.25">
      <c r="A13" s="16"/>
      <c r="B13" s="16"/>
      <c r="C13" s="14">
        <v>11</v>
      </c>
      <c r="D13" s="14" t="s">
        <v>18</v>
      </c>
      <c r="E13" s="86">
        <v>13211.56</v>
      </c>
      <c r="F13" s="86">
        <v>13198.2</v>
      </c>
      <c r="G13" s="86">
        <v>13198.2</v>
      </c>
      <c r="H13" s="86">
        <v>13198.2</v>
      </c>
    </row>
    <row r="14" spans="1:8" x14ac:dyDescent="0.25">
      <c r="A14" s="16"/>
      <c r="B14" s="16"/>
      <c r="C14" s="14" t="s">
        <v>152</v>
      </c>
      <c r="D14" s="14" t="s">
        <v>153</v>
      </c>
      <c r="E14" s="86"/>
      <c r="F14" s="86">
        <v>14788.76</v>
      </c>
      <c r="G14" s="86">
        <v>0</v>
      </c>
      <c r="H14" s="115">
        <v>0</v>
      </c>
    </row>
    <row r="15" spans="1:8" x14ac:dyDescent="0.25">
      <c r="A15" s="16"/>
      <c r="B15" s="16"/>
      <c r="C15" s="14">
        <v>31</v>
      </c>
      <c r="D15" s="14" t="s">
        <v>42</v>
      </c>
      <c r="E15" s="86">
        <v>3116</v>
      </c>
      <c r="F15" s="86">
        <v>5172.1499999999996</v>
      </c>
      <c r="G15" s="86">
        <v>2672</v>
      </c>
      <c r="H15" s="115">
        <v>2672</v>
      </c>
    </row>
  </sheetData>
  <mergeCells count="3">
    <mergeCell ref="A3:H3"/>
    <mergeCell ref="A5:H5"/>
    <mergeCell ref="A1:G1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workbookViewId="0">
      <selection activeCell="L14" sqref="L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25.28515625" customWidth="1"/>
    <col min="5" max="5" width="20.140625" hidden="1" customWidth="1"/>
    <col min="6" max="6" width="18.140625" customWidth="1"/>
    <col min="7" max="8" width="18.7109375" customWidth="1"/>
    <col min="10" max="10" width="18.5703125" customWidth="1"/>
  </cols>
  <sheetData>
    <row r="1" spans="1:11" ht="42" customHeight="1" x14ac:dyDescent="0.25">
      <c r="A1" s="121" t="s">
        <v>155</v>
      </c>
      <c r="B1" s="121"/>
      <c r="C1" s="121"/>
      <c r="D1" s="121"/>
      <c r="E1" s="121"/>
      <c r="F1" s="121"/>
      <c r="G1" s="121"/>
      <c r="H1" s="45"/>
    </row>
    <row r="2" spans="1:11" ht="18" x14ac:dyDescent="0.25">
      <c r="A2" s="5"/>
      <c r="B2" s="5"/>
      <c r="C2" s="5"/>
      <c r="D2" s="5"/>
      <c r="E2" s="5"/>
      <c r="F2" s="6"/>
      <c r="G2" s="6"/>
      <c r="H2" s="6"/>
    </row>
    <row r="3" spans="1:11" ht="18" customHeight="1" x14ac:dyDescent="0.25">
      <c r="A3" s="121" t="s">
        <v>165</v>
      </c>
      <c r="B3" s="132"/>
      <c r="C3" s="132"/>
      <c r="D3" s="132"/>
      <c r="E3" s="132"/>
      <c r="F3" s="132"/>
      <c r="G3" s="132"/>
      <c r="H3" s="46"/>
    </row>
    <row r="4" spans="1:11" ht="18" x14ac:dyDescent="0.25">
      <c r="A4" s="5"/>
      <c r="B4" s="5"/>
      <c r="C4" s="5"/>
      <c r="D4" s="5"/>
      <c r="E4" s="5"/>
      <c r="F4" s="6"/>
      <c r="G4" s="6"/>
      <c r="H4" s="6"/>
    </row>
    <row r="5" spans="1:11" ht="25.5" x14ac:dyDescent="0.25">
      <c r="A5" s="150" t="s">
        <v>36</v>
      </c>
      <c r="B5" s="151"/>
      <c r="C5" s="152"/>
      <c r="D5" s="23" t="s">
        <v>37</v>
      </c>
      <c r="E5" s="4" t="s">
        <v>148</v>
      </c>
      <c r="F5" s="4" t="s">
        <v>49</v>
      </c>
      <c r="G5" s="4" t="s">
        <v>63</v>
      </c>
      <c r="H5" s="4" t="s">
        <v>149</v>
      </c>
    </row>
    <row r="6" spans="1:11" x14ac:dyDescent="0.25">
      <c r="A6" s="144" t="s">
        <v>58</v>
      </c>
      <c r="B6" s="145"/>
      <c r="C6" s="146"/>
      <c r="D6" s="105" t="s">
        <v>43</v>
      </c>
      <c r="E6" s="106" t="s">
        <v>59</v>
      </c>
      <c r="F6" s="106" t="s">
        <v>59</v>
      </c>
      <c r="G6" s="106" t="s">
        <v>59</v>
      </c>
      <c r="H6" s="106" t="s">
        <v>59</v>
      </c>
    </row>
    <row r="7" spans="1:11" x14ac:dyDescent="0.25">
      <c r="A7" s="147" t="s">
        <v>57</v>
      </c>
      <c r="B7" s="148"/>
      <c r="C7" s="149"/>
      <c r="D7" s="75" t="s">
        <v>90</v>
      </c>
      <c r="E7" s="76" t="s">
        <v>60</v>
      </c>
      <c r="F7" s="76" t="s">
        <v>60</v>
      </c>
      <c r="G7" s="76" t="s">
        <v>60</v>
      </c>
      <c r="H7" s="76" t="s">
        <v>60</v>
      </c>
    </row>
    <row r="8" spans="1:11" x14ac:dyDescent="0.25">
      <c r="A8" s="159" t="s">
        <v>150</v>
      </c>
      <c r="B8" s="160"/>
      <c r="C8" s="161"/>
      <c r="D8" s="77" t="s">
        <v>44</v>
      </c>
      <c r="E8" s="76" t="s">
        <v>61</v>
      </c>
      <c r="F8" s="76" t="s">
        <v>61</v>
      </c>
      <c r="G8" s="76" t="s">
        <v>61</v>
      </c>
      <c r="H8" s="76" t="s">
        <v>61</v>
      </c>
    </row>
    <row r="9" spans="1:11" x14ac:dyDescent="0.25">
      <c r="A9" s="102">
        <v>3</v>
      </c>
      <c r="B9" s="103"/>
      <c r="C9" s="104"/>
      <c r="D9" s="75" t="s">
        <v>22</v>
      </c>
      <c r="E9" s="108">
        <f>E21-E17</f>
        <v>989376.41</v>
      </c>
      <c r="F9" s="108">
        <v>1024089.41</v>
      </c>
      <c r="G9" s="108">
        <f>G21-G17-G14</f>
        <v>1006700.5</v>
      </c>
      <c r="H9" s="108">
        <f>H21-H17</f>
        <v>1006700.5</v>
      </c>
      <c r="I9" s="42"/>
      <c r="J9" s="87"/>
      <c r="K9" s="42"/>
    </row>
    <row r="10" spans="1:11" x14ac:dyDescent="0.25">
      <c r="A10" s="99">
        <v>31</v>
      </c>
      <c r="B10" s="100"/>
      <c r="C10" s="101"/>
      <c r="D10" s="78" t="s">
        <v>23</v>
      </c>
      <c r="E10" s="86">
        <f>641684+27024+108140+32226.2-199.2-132.8</f>
        <v>808742.2</v>
      </c>
      <c r="F10" s="86">
        <f>663000+21600+111860+32194.2-180-120</f>
        <v>828354.2</v>
      </c>
      <c r="G10" s="86">
        <f>663000+21600+111860+32194.2-180-120</f>
        <v>828354.2</v>
      </c>
      <c r="H10" s="86">
        <f>663000+21600+111860+32194.2-180-120</f>
        <v>828354.2</v>
      </c>
      <c r="J10" s="42"/>
    </row>
    <row r="11" spans="1:11" x14ac:dyDescent="0.25">
      <c r="A11" s="99">
        <v>32</v>
      </c>
      <c r="B11" s="100"/>
      <c r="C11" s="101"/>
      <c r="D11" s="78" t="s">
        <v>38</v>
      </c>
      <c r="E11" s="107">
        <f>E9-E10</f>
        <v>180634.21000000008</v>
      </c>
      <c r="F11" s="107">
        <v>191935.21</v>
      </c>
      <c r="G11" s="107">
        <f>G9-G10</f>
        <v>178346.30000000005</v>
      </c>
      <c r="H11" s="107">
        <f>H9-H10</f>
        <v>178346.30000000005</v>
      </c>
      <c r="J11" s="42"/>
      <c r="K11" s="42"/>
    </row>
    <row r="12" spans="1:11" ht="20.25" customHeight="1" x14ac:dyDescent="0.25">
      <c r="A12" s="147" t="s">
        <v>71</v>
      </c>
      <c r="B12" s="148"/>
      <c r="C12" s="149"/>
      <c r="D12" s="75" t="s">
        <v>163</v>
      </c>
      <c r="E12" s="79">
        <v>0</v>
      </c>
      <c r="F12" s="79">
        <v>0</v>
      </c>
      <c r="G12" s="79">
        <v>0</v>
      </c>
      <c r="H12" s="79">
        <v>0</v>
      </c>
    </row>
    <row r="13" spans="1:11" ht="26.25" customHeight="1" x14ac:dyDescent="0.25">
      <c r="A13" s="147" t="s">
        <v>127</v>
      </c>
      <c r="B13" s="148"/>
      <c r="C13" s="149"/>
      <c r="D13" s="75" t="s">
        <v>45</v>
      </c>
      <c r="E13" s="79">
        <v>0</v>
      </c>
      <c r="F13" s="79">
        <v>0</v>
      </c>
      <c r="G13" s="79">
        <v>0</v>
      </c>
      <c r="H13" s="79">
        <v>0</v>
      </c>
    </row>
    <row r="14" spans="1:11" ht="15" customHeight="1" x14ac:dyDescent="0.25">
      <c r="A14" s="153" t="s">
        <v>151</v>
      </c>
      <c r="B14" s="154"/>
      <c r="C14" s="155"/>
      <c r="D14" s="96" t="s">
        <v>162</v>
      </c>
      <c r="E14" s="97">
        <v>0</v>
      </c>
      <c r="F14" s="97"/>
      <c r="G14" s="98">
        <v>0</v>
      </c>
      <c r="H14" s="98">
        <v>0</v>
      </c>
    </row>
    <row r="15" spans="1:11" x14ac:dyDescent="0.25">
      <c r="A15" s="99">
        <v>4511</v>
      </c>
      <c r="B15" s="100"/>
      <c r="C15" s="101"/>
      <c r="D15" s="78" t="s">
        <v>137</v>
      </c>
      <c r="E15" s="79">
        <v>0</v>
      </c>
      <c r="F15" s="79"/>
      <c r="G15" s="80">
        <v>0</v>
      </c>
      <c r="H15" s="80">
        <v>0</v>
      </c>
    </row>
    <row r="16" spans="1:11" ht="15" customHeight="1" x14ac:dyDescent="0.25">
      <c r="A16" s="156" t="s">
        <v>129</v>
      </c>
      <c r="B16" s="157"/>
      <c r="C16" s="158"/>
      <c r="D16" s="81" t="s">
        <v>44</v>
      </c>
      <c r="E16" s="97" t="s">
        <v>65</v>
      </c>
      <c r="F16" s="97" t="s">
        <v>65</v>
      </c>
      <c r="G16" s="97" t="s">
        <v>65</v>
      </c>
      <c r="H16" s="97" t="s">
        <v>65</v>
      </c>
    </row>
    <row r="17" spans="1:9" ht="30" customHeight="1" x14ac:dyDescent="0.25">
      <c r="A17" s="102">
        <v>4</v>
      </c>
      <c r="B17" s="103"/>
      <c r="C17" s="104"/>
      <c r="D17" s="75" t="s">
        <v>24</v>
      </c>
      <c r="E17" s="108">
        <f>E18+E19</f>
        <v>5159.5</v>
      </c>
      <c r="F17" s="108">
        <f>F18+F19</f>
        <v>3800</v>
      </c>
      <c r="G17" s="108">
        <f>G18+G19</f>
        <v>200</v>
      </c>
      <c r="H17" s="108">
        <f>H18+H19</f>
        <v>200</v>
      </c>
    </row>
    <row r="18" spans="1:9" ht="24" x14ac:dyDescent="0.25">
      <c r="A18" s="99">
        <v>42</v>
      </c>
      <c r="B18" s="100"/>
      <c r="C18" s="101"/>
      <c r="D18" s="78" t="s">
        <v>24</v>
      </c>
      <c r="E18" s="107">
        <f>3662.5+1397</f>
        <v>5059.5</v>
      </c>
      <c r="F18" s="107">
        <v>3700</v>
      </c>
      <c r="G18" s="109">
        <v>0</v>
      </c>
      <c r="H18" s="109">
        <v>0</v>
      </c>
    </row>
    <row r="19" spans="1:9" ht="36" x14ac:dyDescent="0.25">
      <c r="A19" s="99">
        <v>42</v>
      </c>
      <c r="B19" s="100"/>
      <c r="C19" s="101"/>
      <c r="D19" s="78" t="s">
        <v>66</v>
      </c>
      <c r="E19" s="107">
        <f>100</f>
        <v>100</v>
      </c>
      <c r="F19" s="107">
        <v>100</v>
      </c>
      <c r="G19" s="109">
        <v>200</v>
      </c>
      <c r="H19" s="109">
        <v>200</v>
      </c>
      <c r="I19" s="42"/>
    </row>
    <row r="21" spans="1:9" hidden="1" x14ac:dyDescent="0.25">
      <c r="E21" s="82">
        <v>994535.91</v>
      </c>
      <c r="F21" s="82">
        <v>1124189.4099999999</v>
      </c>
      <c r="G21" s="82">
        <v>1006900.5</v>
      </c>
      <c r="H21" s="82">
        <v>1006900.5</v>
      </c>
    </row>
    <row r="22" spans="1:9" hidden="1" x14ac:dyDescent="0.25">
      <c r="D22" s="83" t="s">
        <v>164</v>
      </c>
      <c r="E22" s="87">
        <f>E9+E14+E17</f>
        <v>994535.91</v>
      </c>
      <c r="F22" s="87">
        <f>F9+F14+F17</f>
        <v>1027889.41</v>
      </c>
      <c r="G22" s="87">
        <f>G9+G17+G14</f>
        <v>1006900.5</v>
      </c>
      <c r="H22" s="87">
        <f>H9+H14+H17</f>
        <v>1006900.5</v>
      </c>
    </row>
    <row r="23" spans="1:9" x14ac:dyDescent="0.25">
      <c r="E23" s="42"/>
    </row>
  </sheetData>
  <mergeCells count="10">
    <mergeCell ref="A12:C12"/>
    <mergeCell ref="A13:C13"/>
    <mergeCell ref="A14:C14"/>
    <mergeCell ref="A16:C16"/>
    <mergeCell ref="A8:C8"/>
    <mergeCell ref="A6:C6"/>
    <mergeCell ref="A7:C7"/>
    <mergeCell ref="A1:G1"/>
    <mergeCell ref="A3:G3"/>
    <mergeCell ref="A5:C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1"/>
  <sheetViews>
    <sheetView topLeftCell="A9" workbookViewId="0">
      <selection activeCell="O76" sqref="O76"/>
    </sheetView>
  </sheetViews>
  <sheetFormatPr defaultRowHeight="15" x14ac:dyDescent="0.25"/>
  <cols>
    <col min="3" max="3" width="1.140625" customWidth="1"/>
    <col min="4" max="4" width="21.140625" customWidth="1"/>
    <col min="5" max="5" width="11.42578125" hidden="1" customWidth="1"/>
    <col min="6" max="6" width="12.5703125" customWidth="1"/>
    <col min="7" max="7" width="11.5703125" customWidth="1"/>
    <col min="8" max="8" width="11.85546875" customWidth="1"/>
  </cols>
  <sheetData>
    <row r="1" spans="1:10" ht="42" customHeight="1" x14ac:dyDescent="0.25">
      <c r="A1" s="121" t="s">
        <v>155</v>
      </c>
      <c r="B1" s="121"/>
      <c r="C1" s="121"/>
      <c r="D1" s="121"/>
      <c r="E1" s="121"/>
      <c r="F1" s="121"/>
      <c r="G1" s="121"/>
      <c r="H1" s="45"/>
    </row>
    <row r="2" spans="1:10" ht="18" x14ac:dyDescent="0.25">
      <c r="A2" s="5"/>
      <c r="B2" s="5"/>
      <c r="C2" s="5"/>
      <c r="D2" s="186" t="s">
        <v>147</v>
      </c>
      <c r="E2" s="186"/>
      <c r="F2" s="186"/>
    </row>
    <row r="3" spans="1:10" ht="15.75" thickBot="1" x14ac:dyDescent="0.3">
      <c r="A3" s="50"/>
      <c r="B3" s="50"/>
      <c r="C3" s="50"/>
      <c r="D3" s="50"/>
      <c r="E3" s="51"/>
    </row>
    <row r="4" spans="1:10" ht="30.75" customHeight="1" x14ac:dyDescent="0.25">
      <c r="A4" s="162" t="s">
        <v>36</v>
      </c>
      <c r="B4" s="163"/>
      <c r="C4" s="164"/>
      <c r="D4" s="52" t="s">
        <v>37</v>
      </c>
      <c r="E4" s="52" t="s">
        <v>67</v>
      </c>
      <c r="F4" s="53" t="s">
        <v>68</v>
      </c>
      <c r="G4" s="53" t="s">
        <v>69</v>
      </c>
      <c r="H4" s="54" t="s">
        <v>70</v>
      </c>
    </row>
    <row r="5" spans="1:10" ht="18" customHeight="1" x14ac:dyDescent="0.25">
      <c r="A5" s="165" t="s">
        <v>71</v>
      </c>
      <c r="B5" s="166"/>
      <c r="C5" s="167"/>
      <c r="D5" s="58" t="s">
        <v>72</v>
      </c>
      <c r="E5" s="63">
        <f>E6+E11+E17+E24</f>
        <v>968357.61</v>
      </c>
      <c r="F5" s="64">
        <f>F6+F11+F17+F24</f>
        <v>997911.11</v>
      </c>
      <c r="G5" s="64">
        <f>G6+G11+G17+G24</f>
        <v>980722.2</v>
      </c>
      <c r="H5" s="64">
        <f>H6+H11+H17+H24</f>
        <v>980722.2</v>
      </c>
      <c r="J5" s="120">
        <f>997911-8100-32194.2</f>
        <v>957616.8</v>
      </c>
    </row>
    <row r="6" spans="1:10" ht="18" customHeight="1" x14ac:dyDescent="0.25">
      <c r="A6" s="168" t="s">
        <v>73</v>
      </c>
      <c r="B6" s="169"/>
      <c r="C6" s="170"/>
      <c r="D6" s="58" t="s">
        <v>74</v>
      </c>
      <c r="E6" s="67">
        <f t="shared" ref="E6:H7" si="0">E7</f>
        <v>320.56</v>
      </c>
      <c r="F6" s="116">
        <f t="shared" si="0"/>
        <v>320</v>
      </c>
      <c r="G6" s="116">
        <f t="shared" si="0"/>
        <v>320</v>
      </c>
      <c r="H6" s="116">
        <f t="shared" si="0"/>
        <v>320</v>
      </c>
    </row>
    <row r="7" spans="1:10" ht="18" customHeight="1" x14ac:dyDescent="0.25">
      <c r="A7" s="171">
        <v>3</v>
      </c>
      <c r="B7" s="172"/>
      <c r="C7" s="173"/>
      <c r="D7" s="59" t="s">
        <v>22</v>
      </c>
      <c r="E7" s="65">
        <f t="shared" si="0"/>
        <v>320.56</v>
      </c>
      <c r="F7" s="117">
        <f t="shared" si="0"/>
        <v>320</v>
      </c>
      <c r="G7" s="117">
        <f t="shared" si="0"/>
        <v>320</v>
      </c>
      <c r="H7" s="117">
        <f t="shared" si="0"/>
        <v>320</v>
      </c>
    </row>
    <row r="8" spans="1:10" ht="18" customHeight="1" x14ac:dyDescent="0.25">
      <c r="A8" s="171">
        <v>3211</v>
      </c>
      <c r="B8" s="172"/>
      <c r="C8" s="173"/>
      <c r="D8" s="59" t="s">
        <v>75</v>
      </c>
      <c r="E8" s="65">
        <v>320.56</v>
      </c>
      <c r="F8" s="117">
        <v>320</v>
      </c>
      <c r="G8" s="117">
        <v>320</v>
      </c>
      <c r="H8" s="117">
        <v>320</v>
      </c>
    </row>
    <row r="9" spans="1:10" ht="18" customHeight="1" x14ac:dyDescent="0.25">
      <c r="A9" s="174">
        <v>3221</v>
      </c>
      <c r="B9" s="175"/>
      <c r="C9" s="176"/>
      <c r="D9" s="60" t="s">
        <v>76</v>
      </c>
      <c r="E9" s="65">
        <v>0</v>
      </c>
      <c r="F9" s="117">
        <v>0</v>
      </c>
      <c r="G9" s="117">
        <v>0</v>
      </c>
      <c r="H9" s="117">
        <v>0</v>
      </c>
    </row>
    <row r="10" spans="1:10" ht="18" customHeight="1" x14ac:dyDescent="0.25">
      <c r="A10" s="174">
        <v>3299</v>
      </c>
      <c r="B10" s="175"/>
      <c r="C10" s="176"/>
      <c r="D10" s="60" t="s">
        <v>77</v>
      </c>
      <c r="E10" s="65">
        <v>0</v>
      </c>
      <c r="F10" s="117">
        <v>0</v>
      </c>
      <c r="G10" s="117">
        <v>0</v>
      </c>
      <c r="H10" s="117">
        <v>0</v>
      </c>
    </row>
    <row r="11" spans="1:10" ht="18" customHeight="1" x14ac:dyDescent="0.25">
      <c r="A11" s="165" t="s">
        <v>78</v>
      </c>
      <c r="B11" s="166"/>
      <c r="C11" s="167"/>
      <c r="D11" s="58" t="s">
        <v>79</v>
      </c>
      <c r="E11" s="67">
        <f>E12+E13</f>
        <v>23488.75</v>
      </c>
      <c r="F11" s="118">
        <f>F12+F13</f>
        <v>23490</v>
      </c>
      <c r="G11" s="118">
        <f>G12+G13</f>
        <v>23490</v>
      </c>
      <c r="H11" s="118">
        <f>H12+H13</f>
        <v>23490</v>
      </c>
    </row>
    <row r="12" spans="1:10" ht="18" customHeight="1" x14ac:dyDescent="0.25">
      <c r="A12" s="177" t="s">
        <v>80</v>
      </c>
      <c r="B12" s="178"/>
      <c r="C12" s="179"/>
      <c r="D12" s="60" t="s">
        <v>81</v>
      </c>
      <c r="E12" s="67">
        <v>22088.75</v>
      </c>
      <c r="F12" s="116">
        <v>22090</v>
      </c>
      <c r="G12" s="116">
        <v>22090</v>
      </c>
      <c r="H12" s="116">
        <v>22090</v>
      </c>
    </row>
    <row r="13" spans="1:10" ht="18" customHeight="1" x14ac:dyDescent="0.25">
      <c r="A13" s="177" t="s">
        <v>82</v>
      </c>
      <c r="B13" s="178"/>
      <c r="C13" s="179"/>
      <c r="D13" s="60" t="s">
        <v>83</v>
      </c>
      <c r="E13" s="67">
        <v>1400</v>
      </c>
      <c r="F13" s="116">
        <v>1400</v>
      </c>
      <c r="G13" s="116">
        <v>1400</v>
      </c>
      <c r="H13" s="116">
        <v>1400</v>
      </c>
    </row>
    <row r="14" spans="1:10" ht="18" customHeight="1" x14ac:dyDescent="0.25">
      <c r="A14" s="171">
        <v>3</v>
      </c>
      <c r="B14" s="172"/>
      <c r="C14" s="173"/>
      <c r="D14" s="59" t="s">
        <v>22</v>
      </c>
      <c r="E14" s="65">
        <f>E15</f>
        <v>23489</v>
      </c>
      <c r="F14" s="117">
        <v>23489</v>
      </c>
      <c r="G14" s="117">
        <v>23489</v>
      </c>
      <c r="H14" s="117">
        <v>23489</v>
      </c>
    </row>
    <row r="15" spans="1:10" ht="18" customHeight="1" x14ac:dyDescent="0.25">
      <c r="A15" s="171">
        <v>32</v>
      </c>
      <c r="B15" s="172"/>
      <c r="C15" s="173"/>
      <c r="D15" s="59" t="s">
        <v>38</v>
      </c>
      <c r="E15" s="65">
        <v>23489</v>
      </c>
      <c r="F15" s="117">
        <v>23489</v>
      </c>
      <c r="G15" s="117">
        <v>23489</v>
      </c>
      <c r="H15" s="117">
        <v>23489</v>
      </c>
    </row>
    <row r="16" spans="1:10" ht="18" customHeight="1" x14ac:dyDescent="0.25">
      <c r="A16" s="174">
        <v>322</v>
      </c>
      <c r="B16" s="175"/>
      <c r="C16" s="176"/>
      <c r="D16" s="60" t="s">
        <v>84</v>
      </c>
      <c r="E16" s="65">
        <v>23489</v>
      </c>
      <c r="F16" s="117">
        <v>23489</v>
      </c>
      <c r="G16" s="117">
        <v>23489</v>
      </c>
      <c r="H16" s="117">
        <v>23489</v>
      </c>
    </row>
    <row r="17" spans="1:8" ht="18" customHeight="1" x14ac:dyDescent="0.25">
      <c r="A17" s="165" t="s">
        <v>85</v>
      </c>
      <c r="B17" s="166"/>
      <c r="C17" s="167"/>
      <c r="D17" s="61" t="s">
        <v>86</v>
      </c>
      <c r="E17" s="67">
        <f>E19</f>
        <v>1500</v>
      </c>
      <c r="F17" s="116">
        <f>F19</f>
        <v>4130.1499999999996</v>
      </c>
      <c r="G17" s="116">
        <f>G19</f>
        <v>1630</v>
      </c>
      <c r="H17" s="116">
        <f>H19</f>
        <v>1630</v>
      </c>
    </row>
    <row r="18" spans="1:8" ht="18" customHeight="1" x14ac:dyDescent="0.25">
      <c r="A18" s="177" t="s">
        <v>87</v>
      </c>
      <c r="B18" s="178"/>
      <c r="C18" s="179"/>
      <c r="D18" s="59"/>
      <c r="E18" s="65"/>
      <c r="F18" s="117"/>
      <c r="G18" s="117"/>
      <c r="H18" s="117"/>
    </row>
    <row r="19" spans="1:8" ht="18" customHeight="1" x14ac:dyDescent="0.25">
      <c r="A19" s="171">
        <v>3</v>
      </c>
      <c r="B19" s="172"/>
      <c r="C19" s="173"/>
      <c r="D19" s="59" t="s">
        <v>22</v>
      </c>
      <c r="E19" s="65">
        <v>1500</v>
      </c>
      <c r="F19" s="117">
        <f>F20</f>
        <v>4130.1499999999996</v>
      </c>
      <c r="G19" s="117">
        <f>G20</f>
        <v>1630</v>
      </c>
      <c r="H19" s="117">
        <f>H20</f>
        <v>1630</v>
      </c>
    </row>
    <row r="20" spans="1:8" ht="18" customHeight="1" x14ac:dyDescent="0.25">
      <c r="A20" s="171">
        <v>32</v>
      </c>
      <c r="B20" s="172"/>
      <c r="C20" s="173"/>
      <c r="D20" s="59" t="s">
        <v>38</v>
      </c>
      <c r="E20" s="65">
        <f>E21+E22</f>
        <v>1500</v>
      </c>
      <c r="F20" s="117">
        <f>F21+F22+F23</f>
        <v>4130.1499999999996</v>
      </c>
      <c r="G20" s="117">
        <f>G21+G22+G23</f>
        <v>1630</v>
      </c>
      <c r="H20" s="117">
        <f>H21+H22+H23</f>
        <v>1630</v>
      </c>
    </row>
    <row r="21" spans="1:8" ht="18" customHeight="1" x14ac:dyDescent="0.25">
      <c r="A21" s="174">
        <v>3221</v>
      </c>
      <c r="B21" s="175"/>
      <c r="C21" s="176"/>
      <c r="D21" s="60" t="s">
        <v>76</v>
      </c>
      <c r="E21" s="65">
        <v>1200</v>
      </c>
      <c r="F21" s="117">
        <v>1330</v>
      </c>
      <c r="G21" s="117">
        <v>1330</v>
      </c>
      <c r="H21" s="117">
        <v>1330</v>
      </c>
    </row>
    <row r="22" spans="1:8" ht="18" customHeight="1" x14ac:dyDescent="0.25">
      <c r="A22" s="174">
        <v>3225</v>
      </c>
      <c r="B22" s="175"/>
      <c r="C22" s="176"/>
      <c r="D22" s="60" t="s">
        <v>88</v>
      </c>
      <c r="E22" s="65">
        <v>300</v>
      </c>
      <c r="F22" s="117">
        <v>300</v>
      </c>
      <c r="G22" s="117">
        <v>300</v>
      </c>
      <c r="H22" s="117">
        <v>300</v>
      </c>
    </row>
    <row r="23" spans="1:8" ht="18" customHeight="1" x14ac:dyDescent="0.25">
      <c r="A23" s="174">
        <v>3299</v>
      </c>
      <c r="B23" s="175"/>
      <c r="C23" s="176"/>
      <c r="D23" s="60" t="s">
        <v>77</v>
      </c>
      <c r="E23" s="65">
        <v>0</v>
      </c>
      <c r="F23" s="117">
        <v>2500.15</v>
      </c>
      <c r="G23" s="69">
        <v>0</v>
      </c>
      <c r="H23" s="69">
        <v>0</v>
      </c>
    </row>
    <row r="24" spans="1:8" ht="18" customHeight="1" x14ac:dyDescent="0.25">
      <c r="A24" s="165" t="s">
        <v>89</v>
      </c>
      <c r="B24" s="166"/>
      <c r="C24" s="167"/>
      <c r="D24" s="61" t="s">
        <v>90</v>
      </c>
      <c r="E24" s="67">
        <f>E29+E35+E39+E53+E59+E67+E78</f>
        <v>943048.29999999993</v>
      </c>
      <c r="F24" s="67">
        <f>F25+F29+F35+F39+F53+F59+F67+F74+F78</f>
        <v>969970.96</v>
      </c>
      <c r="G24" s="67">
        <f>G25+G29+G35+G39+G53+G59+G67+G74+G78</f>
        <v>955282.2</v>
      </c>
      <c r="H24" s="67">
        <f>H25+H29+H35+H39+H53+H59+H67+H74+H78</f>
        <v>955282.2</v>
      </c>
    </row>
    <row r="25" spans="1:8" ht="18" customHeight="1" x14ac:dyDescent="0.25">
      <c r="A25" s="180" t="s">
        <v>91</v>
      </c>
      <c r="B25" s="181"/>
      <c r="C25" s="182"/>
      <c r="D25" s="61" t="s">
        <v>92</v>
      </c>
      <c r="E25" s="70">
        <v>0</v>
      </c>
      <c r="F25" s="68">
        <v>14788.76</v>
      </c>
      <c r="G25" s="70">
        <v>0</v>
      </c>
      <c r="H25" s="70">
        <v>0</v>
      </c>
    </row>
    <row r="26" spans="1:8" ht="18" customHeight="1" x14ac:dyDescent="0.25">
      <c r="A26" s="174">
        <v>3299</v>
      </c>
      <c r="B26" s="175"/>
      <c r="C26" s="176"/>
      <c r="D26" s="60" t="s">
        <v>93</v>
      </c>
      <c r="E26" s="69">
        <v>0</v>
      </c>
      <c r="F26" s="66">
        <v>14788.76</v>
      </c>
      <c r="G26" s="69">
        <v>0</v>
      </c>
      <c r="H26" s="69">
        <v>0</v>
      </c>
    </row>
    <row r="27" spans="1:8" ht="18" customHeight="1" x14ac:dyDescent="0.25">
      <c r="A27" s="180" t="s">
        <v>94</v>
      </c>
      <c r="B27" s="181"/>
      <c r="C27" s="182"/>
      <c r="D27" s="61" t="s">
        <v>74</v>
      </c>
      <c r="E27" s="70">
        <v>0</v>
      </c>
      <c r="F27" s="70">
        <v>0</v>
      </c>
      <c r="G27" s="70">
        <v>0</v>
      </c>
      <c r="H27" s="70">
        <v>0</v>
      </c>
    </row>
    <row r="28" spans="1:8" ht="18" customHeight="1" x14ac:dyDescent="0.25">
      <c r="A28" s="174">
        <v>3221</v>
      </c>
      <c r="B28" s="175"/>
      <c r="C28" s="176"/>
      <c r="D28" s="60" t="s">
        <v>95</v>
      </c>
      <c r="E28" s="69">
        <v>0</v>
      </c>
      <c r="F28" s="69">
        <v>0</v>
      </c>
      <c r="G28" s="69">
        <v>0</v>
      </c>
      <c r="H28" s="69">
        <v>0</v>
      </c>
    </row>
    <row r="29" spans="1:8" ht="18" customHeight="1" x14ac:dyDescent="0.25">
      <c r="A29" s="177" t="s">
        <v>87</v>
      </c>
      <c r="B29" s="178"/>
      <c r="C29" s="179"/>
      <c r="D29" s="61" t="s">
        <v>96</v>
      </c>
      <c r="E29" s="67">
        <f>E30</f>
        <v>1616</v>
      </c>
      <c r="F29" s="68">
        <f>F30</f>
        <v>1042</v>
      </c>
      <c r="G29" s="68">
        <f>G30</f>
        <v>1042</v>
      </c>
      <c r="H29" s="68">
        <f>H30</f>
        <v>1042</v>
      </c>
    </row>
    <row r="30" spans="1:8" ht="18" customHeight="1" x14ac:dyDescent="0.25">
      <c r="A30" s="171">
        <v>3</v>
      </c>
      <c r="B30" s="172"/>
      <c r="C30" s="173"/>
      <c r="D30" s="59" t="s">
        <v>22</v>
      </c>
      <c r="E30" s="65">
        <f>E31+E32+E33+E34</f>
        <v>1616</v>
      </c>
      <c r="F30" s="66">
        <f>F31+F32+F33+F34</f>
        <v>1042</v>
      </c>
      <c r="G30" s="66">
        <f>G31+G32+G33+G34</f>
        <v>1042</v>
      </c>
      <c r="H30" s="66">
        <f>H31+H32+H33+H34</f>
        <v>1042</v>
      </c>
    </row>
    <row r="31" spans="1:8" ht="18" customHeight="1" x14ac:dyDescent="0.25">
      <c r="A31" s="171">
        <v>322</v>
      </c>
      <c r="B31" s="172"/>
      <c r="C31" s="173"/>
      <c r="D31" s="59" t="s">
        <v>97</v>
      </c>
      <c r="E31" s="65">
        <v>600</v>
      </c>
      <c r="F31" s="66">
        <v>400</v>
      </c>
      <c r="G31" s="66">
        <v>400</v>
      </c>
      <c r="H31" s="66">
        <v>400</v>
      </c>
    </row>
    <row r="32" spans="1:8" ht="18" customHeight="1" x14ac:dyDescent="0.25">
      <c r="A32" s="171">
        <v>323</v>
      </c>
      <c r="B32" s="172"/>
      <c r="C32" s="173"/>
      <c r="D32" s="59" t="s">
        <v>98</v>
      </c>
      <c r="E32" s="65">
        <v>142</v>
      </c>
      <c r="F32" s="66">
        <v>142</v>
      </c>
      <c r="G32" s="66">
        <v>142</v>
      </c>
      <c r="H32" s="66">
        <v>142</v>
      </c>
    </row>
    <row r="33" spans="1:8" ht="18" customHeight="1" x14ac:dyDescent="0.25">
      <c r="A33" s="174">
        <v>327</v>
      </c>
      <c r="B33" s="175"/>
      <c r="C33" s="176"/>
      <c r="D33" s="60" t="s">
        <v>99</v>
      </c>
      <c r="E33" s="65">
        <v>412.5</v>
      </c>
      <c r="F33" s="66">
        <v>0</v>
      </c>
      <c r="G33" s="66">
        <v>0</v>
      </c>
      <c r="H33" s="66">
        <v>0</v>
      </c>
    </row>
    <row r="34" spans="1:8" ht="18" customHeight="1" x14ac:dyDescent="0.25">
      <c r="A34" s="174">
        <v>329</v>
      </c>
      <c r="B34" s="175"/>
      <c r="C34" s="176"/>
      <c r="D34" s="60" t="s">
        <v>93</v>
      </c>
      <c r="E34" s="65">
        <v>461.5</v>
      </c>
      <c r="F34" s="66">
        <v>500</v>
      </c>
      <c r="G34" s="66">
        <v>500</v>
      </c>
      <c r="H34" s="66">
        <v>500</v>
      </c>
    </row>
    <row r="35" spans="1:8" ht="18" customHeight="1" x14ac:dyDescent="0.25">
      <c r="A35" s="177" t="s">
        <v>100</v>
      </c>
      <c r="B35" s="178"/>
      <c r="C35" s="179"/>
      <c r="D35" s="61" t="s">
        <v>101</v>
      </c>
      <c r="E35" s="67">
        <v>332</v>
      </c>
      <c r="F35" s="68">
        <f t="shared" ref="F35:H35" si="1">F36</f>
        <v>520</v>
      </c>
      <c r="G35" s="68">
        <f t="shared" si="1"/>
        <v>520</v>
      </c>
      <c r="H35" s="68">
        <f t="shared" si="1"/>
        <v>520</v>
      </c>
    </row>
    <row r="36" spans="1:8" ht="18" customHeight="1" x14ac:dyDescent="0.25">
      <c r="A36" s="171">
        <v>3</v>
      </c>
      <c r="B36" s="172"/>
      <c r="C36" s="173"/>
      <c r="D36" s="59" t="s">
        <v>22</v>
      </c>
      <c r="E36" s="65">
        <v>332</v>
      </c>
      <c r="F36" s="66">
        <v>520</v>
      </c>
      <c r="G36" s="66">
        <v>520</v>
      </c>
      <c r="H36" s="66">
        <v>520</v>
      </c>
    </row>
    <row r="37" spans="1:8" ht="18" customHeight="1" x14ac:dyDescent="0.25">
      <c r="A37" s="171">
        <v>32</v>
      </c>
      <c r="B37" s="172"/>
      <c r="C37" s="173"/>
      <c r="D37" s="59" t="s">
        <v>38</v>
      </c>
      <c r="E37" s="65">
        <v>332</v>
      </c>
      <c r="F37" s="66">
        <v>520</v>
      </c>
      <c r="G37" s="66">
        <v>520</v>
      </c>
      <c r="H37" s="66">
        <v>520</v>
      </c>
    </row>
    <row r="38" spans="1:8" ht="18" customHeight="1" x14ac:dyDescent="0.25">
      <c r="A38" s="171">
        <v>3299</v>
      </c>
      <c r="B38" s="172"/>
      <c r="C38" s="173"/>
      <c r="D38" s="59" t="s">
        <v>102</v>
      </c>
      <c r="E38" s="65">
        <v>332</v>
      </c>
      <c r="F38" s="66">
        <v>520</v>
      </c>
      <c r="G38" s="66">
        <v>520</v>
      </c>
      <c r="H38" s="66">
        <v>520</v>
      </c>
    </row>
    <row r="39" spans="1:8" ht="18" customHeight="1" x14ac:dyDescent="0.25">
      <c r="A39" s="177" t="s">
        <v>80</v>
      </c>
      <c r="B39" s="178"/>
      <c r="C39" s="179"/>
      <c r="D39" s="61" t="s">
        <v>103</v>
      </c>
      <c r="E39" s="67">
        <f>E40+E49</f>
        <v>888349</v>
      </c>
      <c r="F39" s="70">
        <f>F40+F49</f>
        <v>903676</v>
      </c>
      <c r="G39" s="70">
        <f>G40+G49</f>
        <v>903676</v>
      </c>
      <c r="H39" s="70">
        <f>H40+H49</f>
        <v>903676</v>
      </c>
    </row>
    <row r="40" spans="1:8" ht="18" customHeight="1" x14ac:dyDescent="0.25">
      <c r="A40" s="174">
        <v>3</v>
      </c>
      <c r="B40" s="175"/>
      <c r="C40" s="176"/>
      <c r="D40" s="60" t="s">
        <v>104</v>
      </c>
      <c r="E40" s="65">
        <f>E41+E42+E43+E44+E45+E46+E47+E48</f>
        <v>884686.5</v>
      </c>
      <c r="F40" s="69">
        <f>F41+F42+F43+F44+F45+F46+F47+F48</f>
        <v>899976</v>
      </c>
      <c r="G40" s="69">
        <f>G41+G42+G43+G44+G45+G46+G47+G48</f>
        <v>899976</v>
      </c>
      <c r="H40" s="69">
        <f>H41+H42+H43+H44+H45+H46+H47+H48</f>
        <v>899976</v>
      </c>
    </row>
    <row r="41" spans="1:8" ht="18" customHeight="1" x14ac:dyDescent="0.25">
      <c r="A41" s="171">
        <v>3111</v>
      </c>
      <c r="B41" s="172"/>
      <c r="C41" s="173"/>
      <c r="D41" s="59" t="s">
        <v>105</v>
      </c>
      <c r="E41" s="65">
        <v>641684</v>
      </c>
      <c r="F41" s="66">
        <v>663000</v>
      </c>
      <c r="G41" s="66">
        <v>663000</v>
      </c>
      <c r="H41" s="66">
        <v>663000</v>
      </c>
    </row>
    <row r="42" spans="1:8" ht="18" customHeight="1" x14ac:dyDescent="0.25">
      <c r="A42" s="171">
        <v>3121</v>
      </c>
      <c r="B42" s="172"/>
      <c r="C42" s="173"/>
      <c r="D42" s="59" t="s">
        <v>106</v>
      </c>
      <c r="E42" s="65">
        <v>27024</v>
      </c>
      <c r="F42" s="66">
        <v>21600</v>
      </c>
      <c r="G42" s="66">
        <v>21600</v>
      </c>
      <c r="H42" s="66">
        <v>21600</v>
      </c>
    </row>
    <row r="43" spans="1:8" ht="18" customHeight="1" x14ac:dyDescent="0.25">
      <c r="A43" s="171">
        <v>3132</v>
      </c>
      <c r="B43" s="172"/>
      <c r="C43" s="173"/>
      <c r="D43" s="59" t="s">
        <v>107</v>
      </c>
      <c r="E43" s="65">
        <v>108140</v>
      </c>
      <c r="F43" s="66">
        <v>111860</v>
      </c>
      <c r="G43" s="66">
        <v>111860</v>
      </c>
      <c r="H43" s="66">
        <v>111860</v>
      </c>
    </row>
    <row r="44" spans="1:8" ht="18" customHeight="1" x14ac:dyDescent="0.25">
      <c r="A44" s="171">
        <v>3211</v>
      </c>
      <c r="B44" s="172"/>
      <c r="C44" s="173"/>
      <c r="D44" s="59" t="s">
        <v>108</v>
      </c>
      <c r="E44" s="65">
        <v>400</v>
      </c>
      <c r="F44" s="66">
        <v>400</v>
      </c>
      <c r="G44" s="66">
        <v>400</v>
      </c>
      <c r="H44" s="66">
        <v>400</v>
      </c>
    </row>
    <row r="45" spans="1:8" ht="18" customHeight="1" x14ac:dyDescent="0.25">
      <c r="A45" s="171">
        <v>3212</v>
      </c>
      <c r="B45" s="172"/>
      <c r="C45" s="173"/>
      <c r="D45" s="59" t="s">
        <v>109</v>
      </c>
      <c r="E45" s="65">
        <v>98555</v>
      </c>
      <c r="F45" s="66">
        <v>92700</v>
      </c>
      <c r="G45" s="66">
        <v>92700</v>
      </c>
      <c r="H45" s="66">
        <v>92700</v>
      </c>
    </row>
    <row r="46" spans="1:8" ht="18" customHeight="1" x14ac:dyDescent="0.25">
      <c r="A46" s="171">
        <v>3222</v>
      </c>
      <c r="B46" s="172"/>
      <c r="C46" s="173"/>
      <c r="D46" s="59" t="s">
        <v>110</v>
      </c>
      <c r="E46" s="65">
        <v>6830</v>
      </c>
      <c r="F46" s="66">
        <v>8000</v>
      </c>
      <c r="G46" s="66">
        <v>8000</v>
      </c>
      <c r="H46" s="66">
        <v>8000</v>
      </c>
    </row>
    <row r="47" spans="1:8" ht="18" customHeight="1" x14ac:dyDescent="0.25">
      <c r="A47" s="171">
        <v>3237</v>
      </c>
      <c r="B47" s="172"/>
      <c r="C47" s="173"/>
      <c r="D47" s="59" t="s">
        <v>111</v>
      </c>
      <c r="E47" s="65">
        <v>37.5</v>
      </c>
      <c r="F47" s="66">
        <v>400</v>
      </c>
      <c r="G47" s="66">
        <v>400</v>
      </c>
      <c r="H47" s="66">
        <v>400</v>
      </c>
    </row>
    <row r="48" spans="1:8" ht="18" customHeight="1" x14ac:dyDescent="0.25">
      <c r="A48" s="171">
        <v>3295</v>
      </c>
      <c r="B48" s="172"/>
      <c r="C48" s="173"/>
      <c r="D48" s="59" t="s">
        <v>112</v>
      </c>
      <c r="E48" s="65">
        <v>2016</v>
      </c>
      <c r="F48" s="66">
        <v>2016</v>
      </c>
      <c r="G48" s="66">
        <v>2016</v>
      </c>
      <c r="H48" s="66">
        <v>2016</v>
      </c>
    </row>
    <row r="49" spans="1:8" ht="18" customHeight="1" x14ac:dyDescent="0.25">
      <c r="A49" s="171">
        <v>4</v>
      </c>
      <c r="B49" s="172"/>
      <c r="C49" s="173"/>
      <c r="D49" s="59" t="s">
        <v>113</v>
      </c>
      <c r="E49" s="65">
        <f>E50+E51+E52</f>
        <v>3662.5</v>
      </c>
      <c r="F49" s="69">
        <f>F50+F51+F52</f>
        <v>3700</v>
      </c>
      <c r="G49" s="69">
        <f>G50+G51+G52</f>
        <v>3700</v>
      </c>
      <c r="H49" s="69">
        <f>H50+H51+H52</f>
        <v>3700</v>
      </c>
    </row>
    <row r="50" spans="1:8" ht="18" customHeight="1" x14ac:dyDescent="0.25">
      <c r="A50" s="171">
        <v>4221</v>
      </c>
      <c r="B50" s="172"/>
      <c r="C50" s="173"/>
      <c r="D50" s="59" t="s">
        <v>114</v>
      </c>
      <c r="E50" s="65">
        <v>0</v>
      </c>
      <c r="F50" s="66">
        <v>0</v>
      </c>
      <c r="G50" s="66">
        <v>0</v>
      </c>
      <c r="H50" s="66">
        <v>0</v>
      </c>
    </row>
    <row r="51" spans="1:8" ht="18" customHeight="1" x14ac:dyDescent="0.25">
      <c r="A51" s="171">
        <v>4225</v>
      </c>
      <c r="B51" s="172"/>
      <c r="C51" s="173"/>
      <c r="D51" s="59" t="s">
        <v>115</v>
      </c>
      <c r="E51" s="65">
        <v>3462.5</v>
      </c>
      <c r="F51" s="66">
        <v>3500</v>
      </c>
      <c r="G51" s="66">
        <v>3500</v>
      </c>
      <c r="H51" s="66">
        <v>3500</v>
      </c>
    </row>
    <row r="52" spans="1:8" ht="18" customHeight="1" x14ac:dyDescent="0.25">
      <c r="A52" s="171">
        <v>4241</v>
      </c>
      <c r="B52" s="172"/>
      <c r="C52" s="173"/>
      <c r="D52" s="59" t="s">
        <v>116</v>
      </c>
      <c r="E52" s="65">
        <v>200</v>
      </c>
      <c r="F52" s="66">
        <v>200</v>
      </c>
      <c r="G52" s="66">
        <v>200</v>
      </c>
      <c r="H52" s="66">
        <v>200</v>
      </c>
    </row>
    <row r="53" spans="1:8" ht="18" customHeight="1" x14ac:dyDescent="0.25">
      <c r="A53" s="168" t="s">
        <v>82</v>
      </c>
      <c r="B53" s="169"/>
      <c r="C53" s="170"/>
      <c r="D53" s="61" t="s">
        <v>83</v>
      </c>
      <c r="E53" s="67">
        <f t="shared" ref="E53:H54" si="2">E54</f>
        <v>6100</v>
      </c>
      <c r="F53" s="68">
        <f t="shared" si="2"/>
        <v>6650</v>
      </c>
      <c r="G53" s="68">
        <f t="shared" si="2"/>
        <v>6650</v>
      </c>
      <c r="H53" s="68">
        <f t="shared" si="2"/>
        <v>6650</v>
      </c>
    </row>
    <row r="54" spans="1:8" ht="18" customHeight="1" x14ac:dyDescent="0.25">
      <c r="A54" s="171">
        <v>3</v>
      </c>
      <c r="B54" s="172"/>
      <c r="C54" s="173"/>
      <c r="D54" s="59" t="s">
        <v>22</v>
      </c>
      <c r="E54" s="65">
        <f t="shared" si="2"/>
        <v>6100</v>
      </c>
      <c r="F54" s="66">
        <f t="shared" si="2"/>
        <v>6650</v>
      </c>
      <c r="G54" s="66">
        <f t="shared" si="2"/>
        <v>6650</v>
      </c>
      <c r="H54" s="66">
        <f t="shared" si="2"/>
        <v>6650</v>
      </c>
    </row>
    <row r="55" spans="1:8" ht="18" customHeight="1" x14ac:dyDescent="0.25">
      <c r="A55" s="171">
        <v>3</v>
      </c>
      <c r="B55" s="172"/>
      <c r="C55" s="173"/>
      <c r="D55" s="59" t="s">
        <v>38</v>
      </c>
      <c r="E55" s="65">
        <f>E56+E57+E58</f>
        <v>6100</v>
      </c>
      <c r="F55" s="66">
        <f>F56+F57+F58</f>
        <v>6650</v>
      </c>
      <c r="G55" s="66">
        <f>G56+G57+G58</f>
        <v>6650</v>
      </c>
      <c r="H55" s="66">
        <f>H56+H57+H58</f>
        <v>6650</v>
      </c>
    </row>
    <row r="56" spans="1:8" ht="18" customHeight="1" x14ac:dyDescent="0.25">
      <c r="A56" s="171">
        <v>3</v>
      </c>
      <c r="B56" s="172"/>
      <c r="C56" s="173"/>
      <c r="D56" s="59" t="s">
        <v>76</v>
      </c>
      <c r="E56" s="65">
        <v>150</v>
      </c>
      <c r="F56" s="66">
        <v>150</v>
      </c>
      <c r="G56" s="66">
        <v>150</v>
      </c>
      <c r="H56" s="66">
        <v>150</v>
      </c>
    </row>
    <row r="57" spans="1:8" ht="18" customHeight="1" x14ac:dyDescent="0.25">
      <c r="A57" s="171">
        <v>3</v>
      </c>
      <c r="B57" s="172"/>
      <c r="C57" s="173"/>
      <c r="D57" s="59" t="s">
        <v>117</v>
      </c>
      <c r="E57" s="65">
        <v>5500</v>
      </c>
      <c r="F57" s="66">
        <v>6000</v>
      </c>
      <c r="G57" s="66">
        <v>6000</v>
      </c>
      <c r="H57" s="66">
        <v>6000</v>
      </c>
    </row>
    <row r="58" spans="1:8" ht="18" customHeight="1" x14ac:dyDescent="0.25">
      <c r="A58" s="171">
        <v>3</v>
      </c>
      <c r="B58" s="172"/>
      <c r="C58" s="173"/>
      <c r="D58" s="59" t="s">
        <v>118</v>
      </c>
      <c r="E58" s="65">
        <v>450</v>
      </c>
      <c r="F58" s="66">
        <v>500</v>
      </c>
      <c r="G58" s="66">
        <v>500</v>
      </c>
      <c r="H58" s="66">
        <v>500</v>
      </c>
    </row>
    <row r="59" spans="1:8" ht="18" customHeight="1" x14ac:dyDescent="0.25">
      <c r="A59" s="168" t="s">
        <v>119</v>
      </c>
      <c r="B59" s="169"/>
      <c r="C59" s="170"/>
      <c r="D59" s="61" t="s">
        <v>120</v>
      </c>
      <c r="E59" s="67">
        <v>2930.1</v>
      </c>
      <c r="F59" s="68">
        <f>F60+F66</f>
        <v>3000</v>
      </c>
      <c r="G59" s="68">
        <f>G60+G66</f>
        <v>3000</v>
      </c>
      <c r="H59" s="68">
        <f>H60+H66</f>
        <v>3000</v>
      </c>
    </row>
    <row r="60" spans="1:8" ht="18" customHeight="1" x14ac:dyDescent="0.25">
      <c r="A60" s="171">
        <v>3</v>
      </c>
      <c r="B60" s="172"/>
      <c r="C60" s="173"/>
      <c r="D60" s="59" t="s">
        <v>22</v>
      </c>
      <c r="E60" s="65">
        <f>E66+E61</f>
        <v>2930.1</v>
      </c>
      <c r="F60" s="66">
        <f>F61+F66</f>
        <v>3000</v>
      </c>
      <c r="G60" s="66">
        <f>G61+G66</f>
        <v>3000</v>
      </c>
      <c r="H60" s="66">
        <f>H61+H66</f>
        <v>3000</v>
      </c>
    </row>
    <row r="61" spans="1:8" ht="18" customHeight="1" x14ac:dyDescent="0.25">
      <c r="A61" s="171">
        <v>32</v>
      </c>
      <c r="B61" s="172"/>
      <c r="C61" s="173"/>
      <c r="D61" s="59" t="s">
        <v>38</v>
      </c>
      <c r="E61" s="65">
        <f>E65+E64+E62</f>
        <v>1533.1</v>
      </c>
      <c r="F61" s="66">
        <f>F65+F64+F63+F62</f>
        <v>3000</v>
      </c>
      <c r="G61" s="66">
        <f>G65+G64+G63+G62</f>
        <v>3000</v>
      </c>
      <c r="H61" s="66">
        <f>H65+H64+H63+H62</f>
        <v>3000</v>
      </c>
    </row>
    <row r="62" spans="1:8" ht="18" customHeight="1" x14ac:dyDescent="0.25">
      <c r="A62" s="171">
        <v>3211</v>
      </c>
      <c r="B62" s="172"/>
      <c r="C62" s="173"/>
      <c r="D62" s="59" t="s">
        <v>121</v>
      </c>
      <c r="E62" s="65">
        <v>826</v>
      </c>
      <c r="F62" s="66">
        <v>0</v>
      </c>
      <c r="G62" s="66">
        <v>0</v>
      </c>
      <c r="H62" s="66">
        <v>0</v>
      </c>
    </row>
    <row r="63" spans="1:8" ht="18" customHeight="1" x14ac:dyDescent="0.25">
      <c r="A63" s="171">
        <v>3221</v>
      </c>
      <c r="B63" s="172"/>
      <c r="C63" s="173"/>
      <c r="D63" s="59" t="s">
        <v>122</v>
      </c>
      <c r="E63" s="65">
        <v>0</v>
      </c>
      <c r="F63" s="66">
        <v>1500</v>
      </c>
      <c r="G63" s="66">
        <v>1500</v>
      </c>
      <c r="H63" s="66">
        <v>1500</v>
      </c>
    </row>
    <row r="64" spans="1:8" ht="18" customHeight="1" x14ac:dyDescent="0.25">
      <c r="A64" s="171">
        <v>3225</v>
      </c>
      <c r="B64" s="172"/>
      <c r="C64" s="173"/>
      <c r="D64" s="59" t="s">
        <v>123</v>
      </c>
      <c r="E64" s="65">
        <v>378.23</v>
      </c>
      <c r="F64" s="66">
        <v>500</v>
      </c>
      <c r="G64" s="66">
        <v>500</v>
      </c>
      <c r="H64" s="66">
        <v>500</v>
      </c>
    </row>
    <row r="65" spans="1:8" ht="18" customHeight="1" x14ac:dyDescent="0.25">
      <c r="A65" s="171">
        <v>3299</v>
      </c>
      <c r="B65" s="172"/>
      <c r="C65" s="173"/>
      <c r="D65" s="59" t="s">
        <v>124</v>
      </c>
      <c r="E65" s="65">
        <v>328.87</v>
      </c>
      <c r="F65" s="66">
        <v>1000</v>
      </c>
      <c r="G65" s="66">
        <v>1000</v>
      </c>
      <c r="H65" s="66">
        <v>1000</v>
      </c>
    </row>
    <row r="66" spans="1:8" ht="18" customHeight="1" x14ac:dyDescent="0.25">
      <c r="A66" s="171">
        <v>42</v>
      </c>
      <c r="B66" s="172"/>
      <c r="C66" s="173"/>
      <c r="D66" s="59" t="s">
        <v>125</v>
      </c>
      <c r="E66" s="65">
        <v>1397</v>
      </c>
      <c r="F66" s="66">
        <v>0</v>
      </c>
      <c r="G66" s="66">
        <v>0</v>
      </c>
      <c r="H66" s="66">
        <v>0</v>
      </c>
    </row>
    <row r="67" spans="1:8" ht="18" customHeight="1" x14ac:dyDescent="0.25">
      <c r="A67" s="165" t="s">
        <v>71</v>
      </c>
      <c r="B67" s="166"/>
      <c r="C67" s="167"/>
      <c r="D67" s="58" t="s">
        <v>126</v>
      </c>
      <c r="E67" s="67">
        <f t="shared" ref="E67:H67" si="3">E68</f>
        <v>11495</v>
      </c>
      <c r="F67" s="68">
        <f t="shared" si="3"/>
        <v>8100</v>
      </c>
      <c r="G67" s="68">
        <f t="shared" si="3"/>
        <v>8200</v>
      </c>
      <c r="H67" s="68">
        <f t="shared" si="3"/>
        <v>8200</v>
      </c>
    </row>
    <row r="68" spans="1:8" ht="18" customHeight="1" x14ac:dyDescent="0.25">
      <c r="A68" s="165" t="s">
        <v>127</v>
      </c>
      <c r="B68" s="166"/>
      <c r="C68" s="167"/>
      <c r="D68" s="58" t="s">
        <v>128</v>
      </c>
      <c r="E68" s="67">
        <v>11495</v>
      </c>
      <c r="F68" s="68">
        <f>F69</f>
        <v>8100</v>
      </c>
      <c r="G68" s="68">
        <f>G69</f>
        <v>8200</v>
      </c>
      <c r="H68" s="68">
        <f>H69</f>
        <v>8200</v>
      </c>
    </row>
    <row r="69" spans="1:8" ht="18" customHeight="1" x14ac:dyDescent="0.25">
      <c r="A69" s="177" t="s">
        <v>129</v>
      </c>
      <c r="B69" s="178"/>
      <c r="C69" s="179"/>
      <c r="D69" s="61" t="s">
        <v>130</v>
      </c>
      <c r="E69" s="67">
        <v>11495</v>
      </c>
      <c r="F69" s="66">
        <f>F70+F71+F72+F73</f>
        <v>8100</v>
      </c>
      <c r="G69" s="66">
        <f>G70+G71+G72+G73</f>
        <v>8200</v>
      </c>
      <c r="H69" s="66">
        <f>H70+H71+H72+H73</f>
        <v>8200</v>
      </c>
    </row>
    <row r="70" spans="1:8" ht="18" customHeight="1" x14ac:dyDescent="0.25">
      <c r="A70" s="171">
        <v>3</v>
      </c>
      <c r="B70" s="172"/>
      <c r="C70" s="173"/>
      <c r="D70" s="59" t="s">
        <v>22</v>
      </c>
      <c r="E70" s="65">
        <v>11495</v>
      </c>
      <c r="F70" s="66">
        <v>8000</v>
      </c>
      <c r="G70" s="66">
        <v>8000</v>
      </c>
      <c r="H70" s="66">
        <v>8000</v>
      </c>
    </row>
    <row r="71" spans="1:8" ht="18" customHeight="1" x14ac:dyDescent="0.25">
      <c r="A71" s="171">
        <v>32</v>
      </c>
      <c r="B71" s="172"/>
      <c r="C71" s="173"/>
      <c r="D71" s="59" t="s">
        <v>38</v>
      </c>
      <c r="E71" s="65">
        <v>11495</v>
      </c>
      <c r="F71" s="66">
        <v>0</v>
      </c>
      <c r="G71" s="66">
        <v>0</v>
      </c>
      <c r="H71" s="66">
        <v>0</v>
      </c>
    </row>
    <row r="72" spans="1:8" ht="18" customHeight="1" x14ac:dyDescent="0.25">
      <c r="A72" s="171">
        <v>323</v>
      </c>
      <c r="B72" s="172"/>
      <c r="C72" s="173"/>
      <c r="D72" s="59" t="s">
        <v>131</v>
      </c>
      <c r="E72" s="65">
        <v>11395</v>
      </c>
      <c r="F72" s="66">
        <v>0</v>
      </c>
      <c r="G72" s="66">
        <v>0</v>
      </c>
      <c r="H72" s="66">
        <v>0</v>
      </c>
    </row>
    <row r="73" spans="1:8" ht="18" customHeight="1" x14ac:dyDescent="0.25">
      <c r="A73" s="171">
        <v>424</v>
      </c>
      <c r="B73" s="172"/>
      <c r="C73" s="173"/>
      <c r="D73" s="59" t="s">
        <v>132</v>
      </c>
      <c r="E73" s="65">
        <v>100</v>
      </c>
      <c r="F73" s="66">
        <v>100</v>
      </c>
      <c r="G73" s="66">
        <v>200</v>
      </c>
      <c r="H73" s="66">
        <v>200</v>
      </c>
    </row>
    <row r="74" spans="1:8" ht="18" customHeight="1" x14ac:dyDescent="0.25">
      <c r="A74" s="187" t="s">
        <v>133</v>
      </c>
      <c r="B74" s="188"/>
      <c r="C74" s="189"/>
      <c r="D74" s="58" t="s">
        <v>128</v>
      </c>
      <c r="E74" s="67">
        <v>0</v>
      </c>
      <c r="F74" s="68">
        <f>F75</f>
        <v>0</v>
      </c>
      <c r="G74" s="70">
        <v>0</v>
      </c>
      <c r="H74" s="70">
        <v>0</v>
      </c>
    </row>
    <row r="75" spans="1:8" ht="18" customHeight="1" x14ac:dyDescent="0.25">
      <c r="A75" s="177" t="s">
        <v>134</v>
      </c>
      <c r="B75" s="178"/>
      <c r="C75" s="179"/>
      <c r="D75" s="61" t="s">
        <v>135</v>
      </c>
      <c r="E75" s="67"/>
      <c r="F75" s="68">
        <f>F76+F77</f>
        <v>0</v>
      </c>
      <c r="G75" s="66">
        <v>0</v>
      </c>
      <c r="H75" s="66">
        <v>0</v>
      </c>
    </row>
    <row r="76" spans="1:8" ht="18" customHeight="1" x14ac:dyDescent="0.25">
      <c r="A76" s="171">
        <v>3239</v>
      </c>
      <c r="B76" s="172"/>
      <c r="C76" s="173"/>
      <c r="D76" s="59" t="s">
        <v>136</v>
      </c>
      <c r="E76" s="65">
        <v>0</v>
      </c>
      <c r="F76" s="68">
        <v>0</v>
      </c>
      <c r="G76" s="68">
        <v>0</v>
      </c>
      <c r="H76" s="68"/>
    </row>
    <row r="77" spans="1:8" ht="18" customHeight="1" x14ac:dyDescent="0.25">
      <c r="A77" s="171">
        <v>4511</v>
      </c>
      <c r="B77" s="172"/>
      <c r="C77" s="173"/>
      <c r="D77" s="59" t="s">
        <v>137</v>
      </c>
      <c r="E77" s="65">
        <v>0</v>
      </c>
      <c r="F77" s="66"/>
      <c r="G77" s="68">
        <v>0</v>
      </c>
      <c r="H77" s="68"/>
    </row>
    <row r="78" spans="1:8" ht="18" customHeight="1" x14ac:dyDescent="0.25">
      <c r="A78" s="168" t="s">
        <v>138</v>
      </c>
      <c r="B78" s="169"/>
      <c r="C78" s="170"/>
      <c r="D78" s="61" t="s">
        <v>139</v>
      </c>
      <c r="E78" s="67">
        <f>E79+E84</f>
        <v>32226.2</v>
      </c>
      <c r="F78" s="68">
        <f>F84+F79</f>
        <v>32194.2</v>
      </c>
      <c r="G78" s="68">
        <f>G84+G79</f>
        <v>32194.2</v>
      </c>
      <c r="H78" s="68">
        <f>H84+H79</f>
        <v>32194.2</v>
      </c>
    </row>
    <row r="79" spans="1:8" ht="18" customHeight="1" x14ac:dyDescent="0.25">
      <c r="A79" s="177" t="s">
        <v>140</v>
      </c>
      <c r="B79" s="178"/>
      <c r="C79" s="179"/>
      <c r="D79" s="61" t="s">
        <v>141</v>
      </c>
      <c r="E79" s="67">
        <f>E80+E81+E82+E83</f>
        <v>19335.2</v>
      </c>
      <c r="F79" s="68">
        <f>F80+F81+F82+F83</f>
        <v>19316</v>
      </c>
      <c r="G79" s="68">
        <f>G80+G81+G82+G83</f>
        <v>19316</v>
      </c>
      <c r="H79" s="68">
        <f>H80+H81+H82+H83</f>
        <v>19316</v>
      </c>
    </row>
    <row r="80" spans="1:8" ht="18" customHeight="1" x14ac:dyDescent="0.25">
      <c r="A80" s="171">
        <v>3111</v>
      </c>
      <c r="B80" s="172"/>
      <c r="C80" s="173"/>
      <c r="D80" s="59" t="s">
        <v>105</v>
      </c>
      <c r="E80" s="65">
        <v>14500.8</v>
      </c>
      <c r="F80" s="66">
        <v>14500.8</v>
      </c>
      <c r="G80" s="66">
        <v>14500.8</v>
      </c>
      <c r="H80" s="66">
        <v>14500.8</v>
      </c>
    </row>
    <row r="81" spans="1:8" ht="18" customHeight="1" x14ac:dyDescent="0.25">
      <c r="A81" s="171">
        <v>3121</v>
      </c>
      <c r="B81" s="172"/>
      <c r="C81" s="173"/>
      <c r="D81" s="59" t="s">
        <v>142</v>
      </c>
      <c r="E81" s="71">
        <v>2266.5</v>
      </c>
      <c r="F81" s="66">
        <v>2266.5</v>
      </c>
      <c r="G81" s="66">
        <v>2266.5</v>
      </c>
      <c r="H81" s="66">
        <v>2266.5</v>
      </c>
    </row>
    <row r="82" spans="1:8" ht="18" customHeight="1" x14ac:dyDescent="0.25">
      <c r="A82" s="183">
        <v>3132</v>
      </c>
      <c r="B82" s="184"/>
      <c r="C82" s="185"/>
      <c r="D82" s="62" t="s">
        <v>143</v>
      </c>
      <c r="E82" s="71">
        <v>2368.6999999999998</v>
      </c>
      <c r="F82" s="66">
        <v>2368.6999999999998</v>
      </c>
      <c r="G82" s="66">
        <v>2368.6999999999998</v>
      </c>
      <c r="H82" s="66">
        <v>2368.6999999999998</v>
      </c>
    </row>
    <row r="83" spans="1:8" ht="18" customHeight="1" x14ac:dyDescent="0.25">
      <c r="A83" s="183">
        <v>3236</v>
      </c>
      <c r="B83" s="184"/>
      <c r="C83" s="185"/>
      <c r="D83" s="59" t="s">
        <v>144</v>
      </c>
      <c r="E83" s="72">
        <v>199.2</v>
      </c>
      <c r="F83" s="66">
        <v>180</v>
      </c>
      <c r="G83" s="66">
        <v>180</v>
      </c>
      <c r="H83" s="66">
        <v>180</v>
      </c>
    </row>
    <row r="84" spans="1:8" ht="18" customHeight="1" x14ac:dyDescent="0.25">
      <c r="A84" s="177" t="s">
        <v>73</v>
      </c>
      <c r="B84" s="178"/>
      <c r="C84" s="179"/>
      <c r="D84" s="61" t="s">
        <v>145</v>
      </c>
      <c r="E84" s="67">
        <f>E85+E86+E87+E88</f>
        <v>12891</v>
      </c>
      <c r="F84" s="70">
        <f>F85+F86+F87+F88</f>
        <v>12878.2</v>
      </c>
      <c r="G84" s="70">
        <f>G85+G86+G87+G88</f>
        <v>12878.2</v>
      </c>
      <c r="H84" s="70">
        <f>H85+H86+H87+H88</f>
        <v>12878.2</v>
      </c>
    </row>
    <row r="85" spans="1:8" ht="18" customHeight="1" x14ac:dyDescent="0.25">
      <c r="A85" s="171">
        <v>3111</v>
      </c>
      <c r="B85" s="172"/>
      <c r="C85" s="173"/>
      <c r="D85" s="59" t="s">
        <v>105</v>
      </c>
      <c r="E85" s="65">
        <v>9667.2000000000007</v>
      </c>
      <c r="F85" s="69">
        <v>9667.2000000000007</v>
      </c>
      <c r="G85" s="69">
        <v>9667.2000000000007</v>
      </c>
      <c r="H85" s="69">
        <v>9667.2000000000007</v>
      </c>
    </row>
    <row r="86" spans="1:8" ht="18" customHeight="1" x14ac:dyDescent="0.25">
      <c r="A86" s="171">
        <v>3121</v>
      </c>
      <c r="B86" s="172"/>
      <c r="C86" s="173"/>
      <c r="D86" s="59" t="s">
        <v>142</v>
      </c>
      <c r="E86" s="71">
        <v>1511</v>
      </c>
      <c r="F86" s="73">
        <v>1511</v>
      </c>
      <c r="G86" s="73">
        <v>1511</v>
      </c>
      <c r="H86" s="73">
        <v>1511</v>
      </c>
    </row>
    <row r="87" spans="1:8" ht="18" customHeight="1" x14ac:dyDescent="0.25">
      <c r="A87" s="183">
        <v>3132</v>
      </c>
      <c r="B87" s="184"/>
      <c r="C87" s="185"/>
      <c r="D87" s="62" t="s">
        <v>143</v>
      </c>
      <c r="E87" s="71">
        <v>1580</v>
      </c>
      <c r="F87" s="73">
        <v>1580</v>
      </c>
      <c r="G87" s="73">
        <v>1580</v>
      </c>
      <c r="H87" s="73">
        <v>1580</v>
      </c>
    </row>
    <row r="88" spans="1:8" ht="18" customHeight="1" x14ac:dyDescent="0.25">
      <c r="A88" s="183">
        <v>3236</v>
      </c>
      <c r="B88" s="184"/>
      <c r="C88" s="185"/>
      <c r="D88" s="59" t="s">
        <v>144</v>
      </c>
      <c r="E88" s="72">
        <v>132.80000000000001</v>
      </c>
      <c r="F88" s="74">
        <v>120</v>
      </c>
      <c r="G88" s="74">
        <v>120</v>
      </c>
      <c r="H88" s="74">
        <v>120</v>
      </c>
    </row>
    <row r="89" spans="1:8" ht="18" customHeight="1" x14ac:dyDescent="0.25">
      <c r="A89" s="55"/>
      <c r="B89" s="55"/>
      <c r="C89" s="55"/>
      <c r="D89" s="55"/>
      <c r="E89" s="56"/>
    </row>
    <row r="90" spans="1:8" ht="18" hidden="1" customHeight="1" x14ac:dyDescent="0.25">
      <c r="A90" s="55"/>
      <c r="B90" s="55"/>
      <c r="C90" s="55"/>
      <c r="D90" s="55" t="s">
        <v>146</v>
      </c>
      <c r="E90" s="55"/>
    </row>
    <row r="91" spans="1:8" ht="18" customHeight="1" x14ac:dyDescent="0.25"/>
  </sheetData>
  <mergeCells count="87">
    <mergeCell ref="A85:C85"/>
    <mergeCell ref="A86:C86"/>
    <mergeCell ref="A87:C87"/>
    <mergeCell ref="A88:C88"/>
    <mergeCell ref="D2:F2"/>
    <mergeCell ref="A79:C79"/>
    <mergeCell ref="A80:C80"/>
    <mergeCell ref="A81:C81"/>
    <mergeCell ref="A82:C82"/>
    <mergeCell ref="A83:C83"/>
    <mergeCell ref="A84:C84"/>
    <mergeCell ref="A74:C74"/>
    <mergeCell ref="A75:C75"/>
    <mergeCell ref="A76:C76"/>
    <mergeCell ref="A77:C77"/>
    <mergeCell ref="A78:C78"/>
    <mergeCell ref="A68:C68"/>
    <mergeCell ref="A69:C69"/>
    <mergeCell ref="A70:C70"/>
    <mergeCell ref="A71:C71"/>
    <mergeCell ref="A72:C72"/>
    <mergeCell ref="A73:C73"/>
    <mergeCell ref="A67:C67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55:C55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4:C4"/>
    <mergeCell ref="A5:C5"/>
    <mergeCell ref="A6:C6"/>
    <mergeCell ref="A7:C7"/>
    <mergeCell ref="A1:G1"/>
  </mergeCells>
  <pageMargins left="0.7" right="0.7" top="0.75" bottom="0.75" header="0.3" footer="0.3"/>
  <pageSetup paperSize="9"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 I</vt:lpstr>
      <vt:lpstr>Posebni dio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Nermina</cp:lastModifiedBy>
  <cp:lastPrinted>2024-12-04T07:56:41Z</cp:lastPrinted>
  <dcterms:created xsi:type="dcterms:W3CDTF">2022-08-12T12:51:27Z</dcterms:created>
  <dcterms:modified xsi:type="dcterms:W3CDTF">2025-03-21T11:17:06Z</dcterms:modified>
</cp:coreProperties>
</file>